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INFOP-Planificacion\public\powerbi\"/>
    </mc:Choice>
  </mc:AlternateContent>
  <xr:revisionPtr revIDLastSave="0" documentId="8_{8DDF3242-4256-4886-9776-A9B507B5B333}" xr6:coauthVersionLast="47" xr6:coauthVersionMax="47" xr10:uidLastSave="{00000000-0000-0000-0000-000000000000}"/>
  <bookViews>
    <workbookView xWindow="-108" yWindow="-108" windowWidth="23256" windowHeight="12456" xr2:uid="{B9AB1858-7EDB-4B13-AD0F-EC17116A4809}"/>
  </bookViews>
  <sheets>
    <sheet name="2020" sheetId="1" r:id="rId1"/>
    <sheet name="2021" sheetId="2" r:id="rId2"/>
    <sheet name="2022" sheetId="3" r:id="rId3"/>
    <sheet name="2023" sheetId="4" r:id="rId4"/>
    <sheet name="202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5" i="5" l="1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R21" i="5"/>
  <c r="R17" i="5" s="1"/>
  <c r="Q21" i="5"/>
  <c r="Q17" i="5" s="1"/>
  <c r="P21" i="5"/>
  <c r="O21" i="5"/>
  <c r="N21" i="5"/>
  <c r="M21" i="5"/>
  <c r="L21" i="5"/>
  <c r="K21" i="5"/>
  <c r="J21" i="5"/>
  <c r="I21" i="5"/>
  <c r="I17" i="5" s="1"/>
  <c r="H21" i="5"/>
  <c r="H17" i="5" s="1"/>
  <c r="G21" i="5"/>
  <c r="G17" i="5" s="1"/>
  <c r="F21" i="5"/>
  <c r="F17" i="5" s="1"/>
  <c r="E21" i="5"/>
  <c r="E17" i="5" s="1"/>
  <c r="D21" i="5"/>
  <c r="C21" i="5"/>
  <c r="B21" i="5"/>
  <c r="R18" i="5"/>
  <c r="Q18" i="5"/>
  <c r="P18" i="5"/>
  <c r="O18" i="5"/>
  <c r="N18" i="5"/>
  <c r="N17" i="5" s="1"/>
  <c r="M18" i="5"/>
  <c r="M17" i="5" s="1"/>
  <c r="L18" i="5"/>
  <c r="L17" i="5" s="1"/>
  <c r="K18" i="5"/>
  <c r="K17" i="5" s="1"/>
  <c r="J18" i="5"/>
  <c r="J17" i="5" s="1"/>
  <c r="I18" i="5"/>
  <c r="H18" i="5"/>
  <c r="G18" i="5"/>
  <c r="F18" i="5"/>
  <c r="E18" i="5"/>
  <c r="D18" i="5"/>
  <c r="C18" i="5"/>
  <c r="B18" i="5"/>
  <c r="B17" i="5" s="1"/>
  <c r="P17" i="5"/>
  <c r="O17" i="5"/>
  <c r="D17" i="5"/>
  <c r="C17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R14" i="5"/>
  <c r="Q14" i="5"/>
  <c r="Q10" i="5" s="1"/>
  <c r="P14" i="5"/>
  <c r="P10" i="5" s="1"/>
  <c r="P8" i="5" s="1"/>
  <c r="P9" i="5" s="1"/>
  <c r="O14" i="5"/>
  <c r="O10" i="5" s="1"/>
  <c r="O8" i="5" s="1"/>
  <c r="O9" i="5" s="1"/>
  <c r="N14" i="5"/>
  <c r="N10" i="5" s="1"/>
  <c r="N8" i="5" s="1"/>
  <c r="N9" i="5" s="1"/>
  <c r="M14" i="5"/>
  <c r="M10" i="5" s="1"/>
  <c r="M8" i="5" s="1"/>
  <c r="M9" i="5" s="1"/>
  <c r="L14" i="5"/>
  <c r="K14" i="5"/>
  <c r="J14" i="5"/>
  <c r="I14" i="5"/>
  <c r="H14" i="5"/>
  <c r="G14" i="5"/>
  <c r="F14" i="5"/>
  <c r="E14" i="5"/>
  <c r="D14" i="5"/>
  <c r="D10" i="5" s="1"/>
  <c r="D8" i="5" s="1"/>
  <c r="D9" i="5" s="1"/>
  <c r="C14" i="5"/>
  <c r="C10" i="5" s="1"/>
  <c r="C8" i="5" s="1"/>
  <c r="C9" i="5" s="1"/>
  <c r="B14" i="5"/>
  <c r="B10" i="5" s="1"/>
  <c r="B8" i="5" s="1"/>
  <c r="B9" i="5" s="1"/>
  <c r="R11" i="5"/>
  <c r="R10" i="5" s="1"/>
  <c r="R8" i="5" s="1"/>
  <c r="R9" i="5" s="1"/>
  <c r="Q11" i="5"/>
  <c r="P11" i="5"/>
  <c r="O11" i="5"/>
  <c r="N11" i="5"/>
  <c r="M11" i="5"/>
  <c r="L11" i="5"/>
  <c r="K11" i="5"/>
  <c r="J11" i="5"/>
  <c r="J10" i="5" s="1"/>
  <c r="I11" i="5"/>
  <c r="I10" i="5" s="1"/>
  <c r="I8" i="5" s="1"/>
  <c r="I9" i="5" s="1"/>
  <c r="H11" i="5"/>
  <c r="H10" i="5" s="1"/>
  <c r="H8" i="5" s="1"/>
  <c r="H9" i="5" s="1"/>
  <c r="G11" i="5"/>
  <c r="G10" i="5" s="1"/>
  <c r="G8" i="5" s="1"/>
  <c r="G9" i="5" s="1"/>
  <c r="F11" i="5"/>
  <c r="F10" i="5" s="1"/>
  <c r="F8" i="5" s="1"/>
  <c r="F9" i="5" s="1"/>
  <c r="E11" i="5"/>
  <c r="D11" i="5"/>
  <c r="C11" i="5"/>
  <c r="B11" i="5"/>
  <c r="L10" i="5"/>
  <c r="K10" i="5"/>
  <c r="E10" i="5"/>
  <c r="J8" i="5" l="1"/>
  <c r="J9" i="5" s="1"/>
  <c r="Q8" i="5"/>
  <c r="Q9" i="5" s="1"/>
  <c r="E8" i="5"/>
  <c r="E9" i="5" s="1"/>
  <c r="K8" i="5"/>
  <c r="K9" i="5" s="1"/>
  <c r="L8" i="5"/>
  <c r="L9" i="5" s="1"/>
  <c r="K39" i="4" l="1"/>
  <c r="J39" i="4"/>
  <c r="K37" i="4"/>
  <c r="J37" i="4"/>
  <c r="R25" i="4"/>
  <c r="Q25" i="4"/>
  <c r="Q8" i="4" s="1"/>
  <c r="Q9" i="4" s="1"/>
  <c r="P25" i="4"/>
  <c r="P8" i="4" s="1"/>
  <c r="P9" i="4" s="1"/>
  <c r="O25" i="4"/>
  <c r="O8" i="4" s="1"/>
  <c r="O9" i="4" s="1"/>
  <c r="N25" i="4"/>
  <c r="N8" i="4" s="1"/>
  <c r="N9" i="4" s="1"/>
  <c r="M25" i="4"/>
  <c r="M8" i="4" s="1"/>
  <c r="M9" i="4" s="1"/>
  <c r="L25" i="4"/>
  <c r="K25" i="4"/>
  <c r="J25" i="4"/>
  <c r="I25" i="4"/>
  <c r="H25" i="4"/>
  <c r="G25" i="4"/>
  <c r="F25" i="4"/>
  <c r="E25" i="4"/>
  <c r="E8" i="4" s="1"/>
  <c r="E9" i="4" s="1"/>
  <c r="D25" i="4"/>
  <c r="D8" i="4" s="1"/>
  <c r="D9" i="4" s="1"/>
  <c r="C25" i="4"/>
  <c r="C8" i="4" s="1"/>
  <c r="C9" i="4" s="1"/>
  <c r="B25" i="4"/>
  <c r="B8" i="4" s="1"/>
  <c r="B9" i="4" s="1"/>
  <c r="R18" i="4"/>
  <c r="R8" i="4" s="1"/>
  <c r="R9" i="4" s="1"/>
  <c r="Q18" i="4"/>
  <c r="P18" i="4"/>
  <c r="O18" i="4"/>
  <c r="N18" i="4"/>
  <c r="M18" i="4"/>
  <c r="L18" i="4"/>
  <c r="K18" i="4"/>
  <c r="K38" i="4" s="1"/>
  <c r="K36" i="4" s="1"/>
  <c r="J18" i="4"/>
  <c r="J38" i="4" s="1"/>
  <c r="J36" i="4" s="1"/>
  <c r="I18" i="4"/>
  <c r="H18" i="4"/>
  <c r="H8" i="4" s="1"/>
  <c r="H9" i="4" s="1"/>
  <c r="G18" i="4"/>
  <c r="G8" i="4" s="1"/>
  <c r="G9" i="4" s="1"/>
  <c r="F18" i="4"/>
  <c r="F8" i="4" s="1"/>
  <c r="F9" i="4" s="1"/>
  <c r="E18" i="4"/>
  <c r="D18" i="4"/>
  <c r="C18" i="4"/>
  <c r="B18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L8" i="4"/>
  <c r="L9" i="4" s="1"/>
  <c r="K8" i="4"/>
  <c r="K9" i="4" s="1"/>
  <c r="J8" i="4"/>
  <c r="J9" i="4" s="1"/>
  <c r="I8" i="4"/>
  <c r="I9" i="4" s="1"/>
  <c r="R9" i="3" l="1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B25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B18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B11" i="3"/>
  <c r="K39" i="3" l="1"/>
  <c r="J39" i="3"/>
  <c r="K38" i="3"/>
  <c r="J38" i="3"/>
  <c r="K37" i="3"/>
  <c r="J37" i="3"/>
  <c r="Q9" i="3"/>
  <c r="P9" i="3"/>
  <c r="O9" i="3"/>
  <c r="N9" i="3"/>
  <c r="M9" i="3"/>
  <c r="L9" i="3"/>
  <c r="K9" i="3"/>
  <c r="J9" i="3"/>
  <c r="I9" i="3"/>
  <c r="H9" i="3"/>
  <c r="G9" i="3"/>
  <c r="D9" i="3"/>
  <c r="C9" i="3"/>
  <c r="B9" i="3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R28" i="2"/>
  <c r="R26" i="2" s="1"/>
  <c r="Q28" i="2"/>
  <c r="Q26" i="2" s="1"/>
  <c r="P28" i="2"/>
  <c r="P26" i="2" s="1"/>
  <c r="O28" i="2"/>
  <c r="O26" i="2" s="1"/>
  <c r="N28" i="2"/>
  <c r="M28" i="2"/>
  <c r="L28" i="2"/>
  <c r="K28" i="2"/>
  <c r="J28" i="2"/>
  <c r="I28" i="2"/>
  <c r="H28" i="2"/>
  <c r="G28" i="2"/>
  <c r="G26" i="2" s="1"/>
  <c r="F28" i="2"/>
  <c r="E28" i="2"/>
  <c r="D28" i="2"/>
  <c r="D26" i="2" s="1"/>
  <c r="C28" i="2"/>
  <c r="C26" i="2" s="1"/>
  <c r="B28" i="2"/>
  <c r="R27" i="2"/>
  <c r="Q27" i="2"/>
  <c r="P27" i="2"/>
  <c r="O27" i="2"/>
  <c r="N27" i="2"/>
  <c r="M27" i="2"/>
  <c r="L27" i="2"/>
  <c r="L26" i="2" s="1"/>
  <c r="K27" i="2"/>
  <c r="K26" i="2" s="1"/>
  <c r="K40" i="2" s="1"/>
  <c r="J27" i="2"/>
  <c r="J26" i="2" s="1"/>
  <c r="J40" i="2" s="1"/>
  <c r="I27" i="2"/>
  <c r="I26" i="2" s="1"/>
  <c r="H27" i="2"/>
  <c r="H26" i="2" s="1"/>
  <c r="G27" i="2"/>
  <c r="F27" i="2"/>
  <c r="E27" i="2"/>
  <c r="D27" i="2"/>
  <c r="C27" i="2"/>
  <c r="B27" i="2"/>
  <c r="N26" i="2"/>
  <c r="M26" i="2"/>
  <c r="B26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R21" i="2"/>
  <c r="R19" i="2" s="1"/>
  <c r="Q21" i="2"/>
  <c r="Q19" i="2" s="1"/>
  <c r="P21" i="2"/>
  <c r="P19" i="2" s="1"/>
  <c r="O21" i="2"/>
  <c r="O19" i="2" s="1"/>
  <c r="N21" i="2"/>
  <c r="N19" i="2" s="1"/>
  <c r="M21" i="2"/>
  <c r="L21" i="2"/>
  <c r="K21" i="2"/>
  <c r="J21" i="2"/>
  <c r="I21" i="2"/>
  <c r="H21" i="2"/>
  <c r="G21" i="2"/>
  <c r="F21" i="2"/>
  <c r="E21" i="2"/>
  <c r="D21" i="2"/>
  <c r="D19" i="2" s="1"/>
  <c r="C21" i="2"/>
  <c r="C19" i="2" s="1"/>
  <c r="B21" i="2"/>
  <c r="B19" i="2" s="1"/>
  <c r="R20" i="2"/>
  <c r="Q20" i="2"/>
  <c r="P20" i="2"/>
  <c r="O20" i="2"/>
  <c r="N20" i="2"/>
  <c r="M20" i="2"/>
  <c r="L20" i="2"/>
  <c r="K20" i="2"/>
  <c r="K19" i="2" s="1"/>
  <c r="K39" i="2" s="1"/>
  <c r="J20" i="2"/>
  <c r="J19" i="2" s="1"/>
  <c r="J39" i="2" s="1"/>
  <c r="I20" i="2"/>
  <c r="I19" i="2" s="1"/>
  <c r="H20" i="2"/>
  <c r="H19" i="2" s="1"/>
  <c r="G20" i="2"/>
  <c r="G19" i="2" s="1"/>
  <c r="F20" i="2"/>
  <c r="E20" i="2"/>
  <c r="D20" i="2"/>
  <c r="C20" i="2"/>
  <c r="B20" i="2"/>
  <c r="M19" i="2"/>
  <c r="L19" i="2"/>
  <c r="E18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R15" i="2"/>
  <c r="Q15" i="2"/>
  <c r="P15" i="2"/>
  <c r="O15" i="2"/>
  <c r="O12" i="2" s="1"/>
  <c r="O9" i="2" s="1"/>
  <c r="O10" i="2" s="1"/>
  <c r="N15" i="2"/>
  <c r="N12" i="2" s="1"/>
  <c r="M15" i="2"/>
  <c r="M12" i="2" s="1"/>
  <c r="M9" i="2" s="1"/>
  <c r="M10" i="2" s="1"/>
  <c r="L15" i="2"/>
  <c r="L12" i="2" s="1"/>
  <c r="L9" i="2" s="1"/>
  <c r="L10" i="2" s="1"/>
  <c r="K15" i="2"/>
  <c r="K12" i="2" s="1"/>
  <c r="J15" i="2"/>
  <c r="J12" i="2" s="1"/>
  <c r="I15" i="2"/>
  <c r="H15" i="2"/>
  <c r="G15" i="2"/>
  <c r="F15" i="2"/>
  <c r="E15" i="2"/>
  <c r="D15" i="2"/>
  <c r="C15" i="2"/>
  <c r="E16" i="2" s="1"/>
  <c r="B15" i="2"/>
  <c r="R13" i="2"/>
  <c r="R12" i="2" s="1"/>
  <c r="Q13" i="2"/>
  <c r="Q12" i="2" s="1"/>
  <c r="Q9" i="2" s="1"/>
  <c r="Q10" i="2" s="1"/>
  <c r="P13" i="2"/>
  <c r="P12" i="2" s="1"/>
  <c r="O13" i="2"/>
  <c r="N13" i="2"/>
  <c r="M13" i="2"/>
  <c r="L13" i="2"/>
  <c r="K13" i="2"/>
  <c r="J13" i="2"/>
  <c r="I13" i="2"/>
  <c r="H13" i="2"/>
  <c r="G13" i="2"/>
  <c r="D13" i="2"/>
  <c r="D12" i="2" s="1"/>
  <c r="C13" i="2"/>
  <c r="E14" i="2" s="1"/>
  <c r="B13" i="2"/>
  <c r="B12" i="2" s="1"/>
  <c r="I12" i="2"/>
  <c r="H12" i="2"/>
  <c r="G12" i="2"/>
  <c r="G9" i="2" s="1"/>
  <c r="G10" i="2" s="1"/>
  <c r="R11" i="2"/>
  <c r="Q11" i="2"/>
  <c r="P11" i="2"/>
  <c r="O11" i="2"/>
  <c r="N11" i="2"/>
  <c r="M11" i="2"/>
  <c r="L11" i="2"/>
  <c r="K11" i="2"/>
  <c r="J11" i="2"/>
  <c r="I11" i="2"/>
  <c r="H11" i="2"/>
  <c r="G11" i="2"/>
  <c r="D11" i="2"/>
  <c r="C11" i="2"/>
  <c r="B11" i="2"/>
  <c r="K36" i="3" l="1"/>
  <c r="J36" i="3"/>
  <c r="H9" i="2"/>
  <c r="H10" i="2" s="1"/>
  <c r="I9" i="2"/>
  <c r="I10" i="2" s="1"/>
  <c r="J38" i="2"/>
  <c r="J37" i="2" s="1"/>
  <c r="J9" i="2"/>
  <c r="J10" i="2" s="1"/>
  <c r="B9" i="2"/>
  <c r="B10" i="2" s="1"/>
  <c r="P9" i="2"/>
  <c r="P10" i="2" s="1"/>
  <c r="K38" i="2"/>
  <c r="K37" i="2" s="1"/>
  <c r="K9" i="2"/>
  <c r="K10" i="2" s="1"/>
  <c r="D9" i="2"/>
  <c r="D10" i="2" s="1"/>
  <c r="R9" i="2"/>
  <c r="R10" i="2" s="1"/>
  <c r="N9" i="2"/>
  <c r="N10" i="2" s="1"/>
  <c r="C12" i="2"/>
  <c r="C9" i="2" s="1"/>
  <c r="C10" i="2" s="1"/>
  <c r="M46" i="1" l="1"/>
  <c r="L46" i="1"/>
  <c r="K46" i="1"/>
  <c r="J46" i="1"/>
  <c r="M45" i="1"/>
  <c r="L45" i="1"/>
  <c r="K45" i="1"/>
  <c r="J45" i="1"/>
  <c r="M44" i="1"/>
  <c r="L44" i="1"/>
  <c r="K44" i="1"/>
  <c r="J44" i="1"/>
  <c r="L42" i="1"/>
  <c r="P35" i="1"/>
  <c r="O35" i="1"/>
  <c r="N35" i="1"/>
  <c r="M35" i="1"/>
  <c r="L35" i="1"/>
  <c r="K35" i="1"/>
  <c r="J35" i="1"/>
  <c r="I35" i="1"/>
  <c r="I33" i="1" s="1"/>
  <c r="I55" i="1" s="1"/>
  <c r="H35" i="1"/>
  <c r="H33" i="1" s="1"/>
  <c r="H55" i="1" s="1"/>
  <c r="G35" i="1"/>
  <c r="G33" i="1" s="1"/>
  <c r="F35" i="1"/>
  <c r="E35" i="1"/>
  <c r="D35" i="1"/>
  <c r="C35" i="1"/>
  <c r="B35" i="1"/>
  <c r="P34" i="1"/>
  <c r="O34" i="1"/>
  <c r="N34" i="1"/>
  <c r="M34" i="1"/>
  <c r="L34" i="1"/>
  <c r="L33" i="1" s="1"/>
  <c r="K34" i="1"/>
  <c r="K33" i="1" s="1"/>
  <c r="J34" i="1"/>
  <c r="J33" i="1" s="1"/>
  <c r="I34" i="1"/>
  <c r="H34" i="1"/>
  <c r="G34" i="1"/>
  <c r="J42" i="1" s="1"/>
  <c r="F34" i="1"/>
  <c r="E34" i="1"/>
  <c r="D34" i="1"/>
  <c r="C34" i="1"/>
  <c r="B34" i="1"/>
  <c r="P33" i="1"/>
  <c r="O33" i="1"/>
  <c r="N33" i="1"/>
  <c r="M33" i="1"/>
  <c r="F33" i="1"/>
  <c r="E33" i="1"/>
  <c r="D33" i="1"/>
  <c r="C33" i="1"/>
  <c r="B33" i="1"/>
  <c r="P28" i="1"/>
  <c r="P26" i="1" s="1"/>
  <c r="O28" i="1"/>
  <c r="N28" i="1"/>
  <c r="M28" i="1"/>
  <c r="L28" i="1"/>
  <c r="K28" i="1"/>
  <c r="J28" i="1"/>
  <c r="I28" i="1"/>
  <c r="H28" i="1"/>
  <c r="G28" i="1"/>
  <c r="M43" i="1" s="1"/>
  <c r="F28" i="1"/>
  <c r="L43" i="1" s="1"/>
  <c r="E28" i="1"/>
  <c r="K43" i="1" s="1"/>
  <c r="D28" i="1"/>
  <c r="D26" i="1" s="1"/>
  <c r="C28" i="1"/>
  <c r="B28" i="1"/>
  <c r="P27" i="1"/>
  <c r="O27" i="1"/>
  <c r="N27" i="1"/>
  <c r="M27" i="1"/>
  <c r="L27" i="1"/>
  <c r="K27" i="1"/>
  <c r="J27" i="1"/>
  <c r="I27" i="1"/>
  <c r="I26" i="1" s="1"/>
  <c r="I54" i="1" s="1"/>
  <c r="H27" i="1"/>
  <c r="H26" i="1" s="1"/>
  <c r="H54" i="1" s="1"/>
  <c r="G27" i="1"/>
  <c r="G26" i="1" s="1"/>
  <c r="F27" i="1"/>
  <c r="E27" i="1"/>
  <c r="D27" i="1"/>
  <c r="C27" i="1"/>
  <c r="B27" i="1"/>
  <c r="O26" i="1"/>
  <c r="N26" i="1"/>
  <c r="M26" i="1"/>
  <c r="L26" i="1"/>
  <c r="K26" i="1"/>
  <c r="J26" i="1"/>
  <c r="C26" i="1"/>
  <c r="B26" i="1"/>
  <c r="P21" i="1"/>
  <c r="O21" i="1"/>
  <c r="O19" i="1" s="1"/>
  <c r="O16" i="1" s="1"/>
  <c r="O17" i="1" s="1"/>
  <c r="N21" i="1"/>
  <c r="N19" i="1" s="1"/>
  <c r="N16" i="1" s="1"/>
  <c r="N17" i="1" s="1"/>
  <c r="M21" i="1"/>
  <c r="M19" i="1" s="1"/>
  <c r="M16" i="1" s="1"/>
  <c r="M17" i="1" s="1"/>
  <c r="L21" i="1"/>
  <c r="K21" i="1"/>
  <c r="J21" i="1"/>
  <c r="I21" i="1"/>
  <c r="H21" i="1"/>
  <c r="G21" i="1"/>
  <c r="F21" i="1"/>
  <c r="E21" i="1"/>
  <c r="D21" i="1"/>
  <c r="C21" i="1"/>
  <c r="C19" i="1" s="1"/>
  <c r="C16" i="1" s="1"/>
  <c r="C17" i="1" s="1"/>
  <c r="B21" i="1"/>
  <c r="B19" i="1" s="1"/>
  <c r="B16" i="1" s="1"/>
  <c r="B17" i="1" s="1"/>
  <c r="P20" i="1"/>
  <c r="P19" i="1" s="1"/>
  <c r="O20" i="1"/>
  <c r="N20" i="1"/>
  <c r="M20" i="1"/>
  <c r="L20" i="1"/>
  <c r="K20" i="1"/>
  <c r="J20" i="1"/>
  <c r="I20" i="1"/>
  <c r="H20" i="1"/>
  <c r="G20" i="1"/>
  <c r="F20" i="1"/>
  <c r="F19" i="1" s="1"/>
  <c r="E20" i="1"/>
  <c r="K42" i="1" s="1"/>
  <c r="D20" i="1"/>
  <c r="D19" i="1" s="1"/>
  <c r="C20" i="1"/>
  <c r="B20" i="1"/>
  <c r="L19" i="1"/>
  <c r="K19" i="1"/>
  <c r="K16" i="1" s="1"/>
  <c r="K17" i="1" s="1"/>
  <c r="J19" i="1"/>
  <c r="J16" i="1" s="1"/>
  <c r="J17" i="1" s="1"/>
  <c r="I19" i="1"/>
  <c r="H19" i="1"/>
  <c r="H16" i="1" s="1"/>
  <c r="H17" i="1" s="1"/>
  <c r="G19" i="1"/>
  <c r="G16" i="1" s="1"/>
  <c r="G17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F16" i="1" l="1"/>
  <c r="F17" i="1" s="1"/>
  <c r="I16" i="1"/>
  <c r="I17" i="1" s="1"/>
  <c r="L16" i="1"/>
  <c r="L17" i="1" s="1"/>
  <c r="D16" i="1"/>
  <c r="D17" i="1" s="1"/>
  <c r="P16" i="1"/>
  <c r="P17" i="1" s="1"/>
  <c r="M42" i="1"/>
  <c r="J43" i="1"/>
  <c r="E26" i="1"/>
  <c r="F26" i="1"/>
  <c r="H53" i="1"/>
  <c r="H52" i="1" s="1"/>
  <c r="I53" i="1"/>
  <c r="I52" i="1" s="1"/>
  <c r="E19" i="1"/>
  <c r="E16" i="1" s="1"/>
  <c r="E17" i="1" s="1"/>
</calcChain>
</file>

<file path=xl/sharedStrings.xml><?xml version="1.0" encoding="utf-8"?>
<sst xmlns="http://schemas.openxmlformats.org/spreadsheetml/2006/main" count="254" uniqueCount="40">
  <si>
    <r>
      <t xml:space="preserve">CUADRO RESUMEN NÚMERO DE ACCIONES FORMATIVAS, HORAS DE ACCIÓN FORMATIVA Y PARTICIPANTES, 
</t>
    </r>
    <r>
      <rPr>
        <b/>
        <i/>
        <sz val="22"/>
        <color theme="3"/>
        <rFont val="Century Gothic"/>
        <family val="2"/>
      </rPr>
      <t>SEGÚN SECTORES</t>
    </r>
  </si>
  <si>
    <t>PP-RE-091</t>
  </si>
  <si>
    <t>VERSIÓN 01</t>
  </si>
  <si>
    <t>PÁGINA 01 DE 01</t>
  </si>
  <si>
    <t>INSTITUTO NACIONAL DE FORMACIÓN PROFESIONAL</t>
  </si>
  <si>
    <t>2.2 NÚMERO DE ACCIONES FORMATIVAS, HORAS ACCIÓN FORMATIVA Y PARTICIPANTES, SEGÚN SECTORES</t>
  </si>
  <si>
    <t>SECTORES ECONOMICOS</t>
  </si>
  <si>
    <t>PARTICIPANTES</t>
  </si>
  <si>
    <t>HORAS ACCION</t>
  </si>
  <si>
    <t>ACCIONES FORMATIVAS</t>
  </si>
  <si>
    <t>MATRICULADOS</t>
  </si>
  <si>
    <t>APROBADOS</t>
  </si>
  <si>
    <t>DESERTORES</t>
  </si>
  <si>
    <t>REPROBADOS</t>
  </si>
  <si>
    <t>FORMATIVA</t>
  </si>
  <si>
    <t>INICIADOS</t>
  </si>
  <si>
    <t>FINALIZADOS</t>
  </si>
  <si>
    <t>HOMBRES</t>
  </si>
  <si>
    <t>MUJERES</t>
  </si>
  <si>
    <t>TOTAL</t>
  </si>
  <si>
    <t>TOTAL INSTITUCIONAL</t>
  </si>
  <si>
    <t>SECTOR AGROPECUARIO</t>
  </si>
  <si>
    <t>REGION CENTRO</t>
  </si>
  <si>
    <t>REGION NOROCCIDENTAL</t>
  </si>
  <si>
    <t>REGION LITORAL ATLANTICO</t>
  </si>
  <si>
    <t>REGION SUR</t>
  </si>
  <si>
    <t>REGION OLANCHO</t>
  </si>
  <si>
    <t>SECTOR INDUSTRIA</t>
  </si>
  <si>
    <t>SECTOR COMERCIO Y SERVICIOS</t>
  </si>
  <si>
    <t>LESLIE MANZANARES</t>
  </si>
  <si>
    <t xml:space="preserve">JEFA DIVISIÓN PLANIFICACIÓN </t>
  </si>
  <si>
    <t>DICIEMBRE 2021</t>
  </si>
  <si>
    <t>HORAS ACCION FORMATIVA</t>
  </si>
  <si>
    <t>DICIEMBRE 2022</t>
  </si>
  <si>
    <t>FF</t>
  </si>
  <si>
    <t>ING. CARLOS ESCOBER</t>
  </si>
  <si>
    <t xml:space="preserve"> JEFE DIVISIÓN PLANIFICACIÓN </t>
  </si>
  <si>
    <t>NUMERO DE PARTICIPANTES CAPACITADOS SEGÚN SECTORES ECONOMICOS ENERO-DICIEMBRE 2023</t>
  </si>
  <si>
    <t>9/9/2025 SEP</t>
  </si>
  <si>
    <t>NÚMERO DE PARTICIPANTES CAPACITADOS SEGÚN SECTORES ECONOMICOS ENERO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</si>
</sst>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73" formatCode="General_)"/>
    <numFmt numFmtId="174" formatCode="_ * #,##0.00_ ;_ * \-#,##0.00_ ;_ * &quot;-&quot;??_ ;_ @_ 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i/>
      <sz val="22"/>
      <color theme="3"/>
      <name val="Century Gothic"/>
      <family val="2"/>
    </font>
    <font>
      <b/>
      <i/>
      <sz val="22"/>
      <color theme="3"/>
      <name val="Century Gothic"/>
      <family val="2"/>
    </font>
    <font>
      <b/>
      <sz val="13"/>
      <color theme="3"/>
      <name val="Century Gothic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  <font>
      <b/>
      <sz val="12"/>
      <color rgb="FFFF0000"/>
      <name val="Arial"/>
      <family val="2"/>
    </font>
    <font>
      <sz val="14"/>
      <color rgb="FFFF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6"/>
      <name val="Century Gothic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name val="Tahoma"/>
      <family val="2"/>
    </font>
    <font>
      <sz val="14"/>
      <color theme="1"/>
      <name val="Century Gothic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sz val="11"/>
      <color theme="1"/>
      <name val="Century Gothic"/>
      <charset val="134"/>
    </font>
    <font>
      <b/>
      <sz val="14"/>
      <color theme="1"/>
      <name val="Arial"/>
      <charset val="134"/>
    </font>
    <font>
      <b/>
      <sz val="11"/>
      <name val="Arial"/>
      <charset val="134"/>
    </font>
    <font>
      <sz val="11"/>
      <color theme="1"/>
      <name val="Arial"/>
      <charset val="134"/>
    </font>
    <font>
      <sz val="14"/>
      <color theme="1"/>
      <name val="Arial"/>
      <charset val="134"/>
    </font>
    <font>
      <sz val="11"/>
      <name val="Arial"/>
      <charset val="134"/>
    </font>
    <font>
      <sz val="11"/>
      <color theme="1"/>
      <name val="Tahoma"/>
      <charset val="134"/>
    </font>
    <font>
      <b/>
      <sz val="11"/>
      <color theme="1"/>
      <name val="Tahoma"/>
      <charset val="134"/>
    </font>
    <font>
      <b/>
      <sz val="11"/>
      <name val="Tahoma"/>
      <charset val="134"/>
    </font>
    <font>
      <sz val="12"/>
      <name val="Helv"/>
    </font>
    <font>
      <sz val="12"/>
      <name val="Tahoma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174" fontId="1" fillId="0" borderId="0" applyFont="0" applyFill="0" applyBorder="0" applyAlignment="0" applyProtection="0"/>
  </cellStyleXfs>
  <cellXfs count="2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/>
    <xf numFmtId="17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7" fillId="0" borderId="0" xfId="0" applyFont="1"/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18" xfId="0" applyFont="1" applyBorder="1" applyAlignment="1">
      <alignment horizontal="center"/>
    </xf>
    <xf numFmtId="0" fontId="9" fillId="2" borderId="0" xfId="0" applyFont="1" applyFill="1"/>
    <xf numFmtId="0" fontId="9" fillId="0" borderId="0" xfId="0" applyFont="1"/>
    <xf numFmtId="0" fontId="10" fillId="0" borderId="8" xfId="0" applyFont="1" applyBorder="1" applyAlignment="1">
      <alignment horizontal="left"/>
    </xf>
    <xf numFmtId="3" fontId="10" fillId="0" borderId="0" xfId="0" applyNumberFormat="1" applyFont="1" applyAlignment="1">
      <alignment horizontal="center"/>
    </xf>
    <xf numFmtId="0" fontId="11" fillId="2" borderId="0" xfId="0" applyFont="1" applyFill="1"/>
    <xf numFmtId="0" fontId="11" fillId="0" borderId="0" xfId="0" applyFont="1"/>
    <xf numFmtId="0" fontId="8" fillId="2" borderId="8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left"/>
    </xf>
    <xf numFmtId="0" fontId="12" fillId="2" borderId="20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left"/>
    </xf>
    <xf numFmtId="0" fontId="13" fillId="2" borderId="20" xfId="0" applyFont="1" applyFill="1" applyBorder="1" applyAlignment="1">
      <alignment horizontal="center"/>
    </xf>
    <xf numFmtId="0" fontId="14" fillId="2" borderId="0" xfId="0" applyFont="1" applyFill="1"/>
    <xf numFmtId="3" fontId="13" fillId="2" borderId="20" xfId="0" applyNumberFormat="1" applyFont="1" applyFill="1" applyBorder="1" applyAlignment="1">
      <alignment horizontal="center"/>
    </xf>
    <xf numFmtId="1" fontId="14" fillId="2" borderId="0" xfId="0" applyNumberFormat="1" applyFont="1" applyFill="1"/>
    <xf numFmtId="0" fontId="8" fillId="2" borderId="20" xfId="0" applyFont="1" applyFill="1" applyBorder="1" applyAlignment="1">
      <alignment horizontal="center"/>
    </xf>
    <xf numFmtId="3" fontId="8" fillId="2" borderId="20" xfId="0" applyNumberFormat="1" applyFont="1" applyFill="1" applyBorder="1" applyAlignment="1">
      <alignment horizontal="center"/>
    </xf>
    <xf numFmtId="3" fontId="14" fillId="2" borderId="0" xfId="0" applyNumberFormat="1" applyFont="1" applyFill="1"/>
    <xf numFmtId="1" fontId="13" fillId="2" borderId="20" xfId="0" applyNumberFormat="1" applyFont="1" applyFill="1" applyBorder="1" applyAlignment="1">
      <alignment horizontal="center"/>
    </xf>
    <xf numFmtId="0" fontId="12" fillId="2" borderId="21" xfId="0" applyFont="1" applyFill="1" applyBorder="1"/>
    <xf numFmtId="0" fontId="12" fillId="2" borderId="22" xfId="0" applyFont="1" applyFill="1" applyBorder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0" xfId="0" applyNumberFormat="1" applyFont="1" applyFill="1"/>
    <xf numFmtId="3" fontId="15" fillId="2" borderId="23" xfId="0" applyNumberFormat="1" applyFont="1" applyFill="1" applyBorder="1" applyAlignment="1">
      <alignment horizontal="center"/>
    </xf>
    <xf numFmtId="3" fontId="15" fillId="0" borderId="23" xfId="0" applyNumberFormat="1" applyFont="1" applyBorder="1" applyAlignment="1">
      <alignment horizontal="center"/>
    </xf>
    <xf numFmtId="3" fontId="15" fillId="2" borderId="24" xfId="0" applyNumberFormat="1" applyFont="1" applyFill="1" applyBorder="1" applyAlignment="1">
      <alignment horizontal="center"/>
    </xf>
    <xf numFmtId="0" fontId="2" fillId="2" borderId="0" xfId="0" applyFont="1" applyFill="1"/>
    <xf numFmtId="3" fontId="2" fillId="2" borderId="0" xfId="0" applyNumberFormat="1" applyFont="1" applyFill="1"/>
    <xf numFmtId="0" fontId="16" fillId="2" borderId="0" xfId="0" applyFont="1" applyFill="1"/>
    <xf numFmtId="0" fontId="17" fillId="2" borderId="0" xfId="0" applyFont="1" applyFill="1"/>
    <xf numFmtId="3" fontId="16" fillId="2" borderId="0" xfId="0" applyNumberFormat="1" applyFont="1" applyFill="1"/>
    <xf numFmtId="0" fontId="18" fillId="2" borderId="25" xfId="0" applyFont="1" applyFill="1" applyBorder="1" applyAlignment="1">
      <alignment horizontal="left"/>
    </xf>
    <xf numFmtId="0" fontId="2" fillId="2" borderId="26" xfId="0" applyFont="1" applyFill="1" applyBorder="1"/>
    <xf numFmtId="0" fontId="2" fillId="2" borderId="0" xfId="0" applyFont="1" applyFill="1" applyBorder="1"/>
    <xf numFmtId="0" fontId="19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20" fillId="0" borderId="0" xfId="1" applyNumberFormat="1" applyFont="1" applyAlignment="1">
      <alignment horizontal="center"/>
    </xf>
    <xf numFmtId="0" fontId="21" fillId="4" borderId="4" xfId="0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left"/>
    </xf>
    <xf numFmtId="0" fontId="21" fillId="0" borderId="0" xfId="0" applyFont="1" applyAlignment="1">
      <alignment horizontal="center"/>
    </xf>
    <xf numFmtId="3" fontId="21" fillId="0" borderId="0" xfId="0" applyNumberFormat="1" applyFont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2" borderId="19" xfId="0" applyFont="1" applyFill="1" applyBorder="1" applyAlignment="1">
      <alignment horizontal="left"/>
    </xf>
    <xf numFmtId="0" fontId="21" fillId="2" borderId="19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164" fontId="14" fillId="2" borderId="20" xfId="0" applyNumberFormat="1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0" fontId="21" fillId="2" borderId="8" xfId="0" applyFont="1" applyFill="1" applyBorder="1" applyAlignment="1">
      <alignment horizontal="left"/>
    </xf>
    <xf numFmtId="0" fontId="21" fillId="2" borderId="20" xfId="0" applyFont="1" applyFill="1" applyBorder="1" applyAlignment="1">
      <alignment horizontal="center"/>
    </xf>
    <xf numFmtId="3" fontId="21" fillId="2" borderId="20" xfId="0" applyNumberFormat="1" applyFont="1" applyFill="1" applyBorder="1" applyAlignment="1">
      <alignment horizontal="center"/>
    </xf>
    <xf numFmtId="3" fontId="14" fillId="2" borderId="20" xfId="0" applyNumberFormat="1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0" fontId="7" fillId="2" borderId="21" xfId="0" applyFont="1" applyFill="1" applyBorder="1"/>
    <xf numFmtId="3" fontId="7" fillId="2" borderId="22" xfId="0" applyNumberFormat="1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2" fillId="0" borderId="0" xfId="0" applyFont="1"/>
    <xf numFmtId="49" fontId="23" fillId="0" borderId="0" xfId="0" applyNumberFormat="1" applyFont="1" applyAlignment="1">
      <alignment horizontal="center"/>
    </xf>
    <xf numFmtId="0" fontId="24" fillId="5" borderId="4" xfId="0" applyFont="1" applyFill="1" applyBorder="1" applyAlignment="1">
      <alignment horizontal="center" vertical="center"/>
    </xf>
    <xf numFmtId="0" fontId="24" fillId="5" borderId="27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24" fillId="5" borderId="13" xfId="0" applyFont="1" applyFill="1" applyBorder="1" applyAlignment="1">
      <alignment horizontal="center" vertical="center"/>
    </xf>
    <xf numFmtId="0" fontId="24" fillId="5" borderId="14" xfId="0" applyFont="1" applyFill="1" applyBorder="1" applyAlignment="1">
      <alignment horizontal="center" vertical="center"/>
    </xf>
    <xf numFmtId="0" fontId="25" fillId="2" borderId="0" xfId="0" applyFont="1" applyFill="1"/>
    <xf numFmtId="0" fontId="25" fillId="0" borderId="0" xfId="0" applyFont="1"/>
    <xf numFmtId="0" fontId="24" fillId="5" borderId="8" xfId="0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/>
    </xf>
    <xf numFmtId="0" fontId="24" fillId="5" borderId="11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24" fillId="5" borderId="15" xfId="0" applyFont="1" applyFill="1" applyBorder="1" applyAlignment="1">
      <alignment horizontal="center" vertical="center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5" borderId="11" xfId="0" applyFont="1" applyFill="1" applyBorder="1" applyAlignment="1">
      <alignment horizontal="center" vertical="center"/>
    </xf>
    <xf numFmtId="0" fontId="24" fillId="5" borderId="14" xfId="0" applyFont="1" applyFill="1" applyBorder="1" applyAlignment="1">
      <alignment horizontal="center" vertical="center"/>
    </xf>
    <xf numFmtId="0" fontId="24" fillId="0" borderId="8" xfId="0" applyFont="1" applyBorder="1" applyAlignment="1">
      <alignment horizontal="left"/>
    </xf>
    <xf numFmtId="0" fontId="24" fillId="0" borderId="0" xfId="0" applyFont="1" applyAlignment="1">
      <alignment horizontal="center"/>
    </xf>
    <xf numFmtId="3" fontId="24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center"/>
    </xf>
    <xf numFmtId="0" fontId="26" fillId="2" borderId="0" xfId="0" applyFont="1" applyFill="1"/>
    <xf numFmtId="0" fontId="26" fillId="0" borderId="0" xfId="0" applyFont="1"/>
    <xf numFmtId="0" fontId="24" fillId="2" borderId="19" xfId="0" applyFont="1" applyFill="1" applyBorder="1" applyAlignment="1">
      <alignment horizontal="left"/>
    </xf>
    <xf numFmtId="0" fontId="25" fillId="2" borderId="8" xfId="0" applyFont="1" applyFill="1" applyBorder="1" applyAlignment="1">
      <alignment horizontal="left"/>
    </xf>
    <xf numFmtId="164" fontId="25" fillId="2" borderId="0" xfId="0" applyNumberFormat="1" applyFont="1" applyFill="1"/>
    <xf numFmtId="0" fontId="27" fillId="2" borderId="8" xfId="0" applyFont="1" applyFill="1" applyBorder="1" applyAlignment="1">
      <alignment horizontal="left"/>
    </xf>
    <xf numFmtId="0" fontId="27" fillId="2" borderId="0" xfId="0" applyFont="1" applyFill="1"/>
    <xf numFmtId="0" fontId="24" fillId="2" borderId="8" xfId="0" applyFont="1" applyFill="1" applyBorder="1" applyAlignment="1">
      <alignment horizontal="left"/>
    </xf>
    <xf numFmtId="164" fontId="27" fillId="2" borderId="0" xfId="0" applyNumberFormat="1" applyFont="1" applyFill="1"/>
    <xf numFmtId="0" fontId="25" fillId="2" borderId="21" xfId="0" applyFont="1" applyFill="1" applyBorder="1"/>
    <xf numFmtId="0" fontId="22" fillId="2" borderId="0" xfId="0" applyFont="1" applyFill="1"/>
    <xf numFmtId="0" fontId="28" fillId="2" borderId="0" xfId="0" applyFont="1" applyFill="1"/>
    <xf numFmtId="0" fontId="29" fillId="2" borderId="0" xfId="0" applyFont="1" applyFill="1"/>
    <xf numFmtId="3" fontId="28" fillId="2" borderId="0" xfId="0" applyNumberFormat="1" applyFont="1" applyFill="1"/>
    <xf numFmtId="3" fontId="22" fillId="2" borderId="0" xfId="0" applyNumberFormat="1" applyFont="1" applyFill="1"/>
    <xf numFmtId="0" fontId="30" fillId="2" borderId="25" xfId="0" applyFont="1" applyFill="1" applyBorder="1" applyAlignment="1">
      <alignment horizontal="left"/>
    </xf>
    <xf numFmtId="0" fontId="22" fillId="2" borderId="26" xfId="0" applyFont="1" applyFill="1" applyBorder="1"/>
    <xf numFmtId="0" fontId="26" fillId="2" borderId="26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164" fontId="22" fillId="0" borderId="0" xfId="0" applyNumberFormat="1" applyFont="1"/>
    <xf numFmtId="164" fontId="13" fillId="6" borderId="28" xfId="0" applyNumberFormat="1" applyFont="1" applyFill="1" applyBorder="1" applyAlignment="1" applyProtection="1">
      <alignment horizontal="center" vertical="center"/>
    </xf>
    <xf numFmtId="3" fontId="32" fillId="0" borderId="28" xfId="0" applyNumberFormat="1" applyFont="1" applyFill="1" applyBorder="1" applyAlignment="1" applyProtection="1">
      <alignment horizontal="center" vertical="center"/>
    </xf>
    <xf numFmtId="173" fontId="35" fillId="0" borderId="29" xfId="0" applyNumberFormat="1" applyFont="1" applyBorder="1" applyAlignment="1">
      <alignment horizontal="center" vertical="center"/>
    </xf>
    <xf numFmtId="164" fontId="8" fillId="6" borderId="28" xfId="0" applyNumberFormat="1" applyFont="1" applyFill="1" applyBorder="1" applyAlignment="1" applyProtection="1">
      <alignment horizontal="center" vertical="center"/>
    </xf>
    <xf numFmtId="164" fontId="8" fillId="2" borderId="19" xfId="0" applyNumberFormat="1" applyFont="1" applyFill="1" applyBorder="1" applyAlignment="1">
      <alignment horizontal="center" vertical="center"/>
    </xf>
    <xf numFmtId="164" fontId="13" fillId="2" borderId="20" xfId="0" applyNumberFormat="1" applyFont="1" applyFill="1" applyBorder="1" applyAlignment="1">
      <alignment horizontal="center" vertical="center"/>
    </xf>
    <xf numFmtId="0" fontId="34" fillId="2" borderId="2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3" fontId="13" fillId="2" borderId="20" xfId="0" applyNumberFormat="1" applyFont="1" applyFill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32" fillId="2" borderId="29" xfId="2" applyFont="1" applyFill="1" applyBorder="1" applyAlignment="1">
      <alignment horizontal="center" vertical="center"/>
    </xf>
    <xf numFmtId="173" fontId="32" fillId="0" borderId="29" xfId="2" applyNumberFormat="1" applyFont="1" applyBorder="1" applyAlignment="1">
      <alignment horizontal="center" vertical="center"/>
    </xf>
    <xf numFmtId="173" fontId="24" fillId="2" borderId="0" xfId="0" applyNumberFormat="1" applyFont="1" applyFill="1" applyAlignment="1">
      <alignment horizontal="center"/>
    </xf>
    <xf numFmtId="0" fontId="36" fillId="0" borderId="0" xfId="0" applyFont="1" applyAlignment="1">
      <alignment horizontal="center"/>
    </xf>
    <xf numFmtId="0" fontId="21" fillId="8" borderId="5" xfId="0" applyFont="1" applyFill="1" applyBorder="1" applyAlignment="1">
      <alignment horizontal="center" vertical="center"/>
    </xf>
    <xf numFmtId="0" fontId="21" fillId="8" borderId="27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21" fillId="8" borderId="14" xfId="0" applyFont="1" applyFill="1" applyBorder="1" applyAlignment="1">
      <alignment horizontal="center" vertical="center"/>
    </xf>
    <xf numFmtId="0" fontId="21" fillId="8" borderId="25" xfId="0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/>
    </xf>
    <xf numFmtId="0" fontId="21" fillId="8" borderId="11" xfId="0" applyFon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center" vertical="center"/>
    </xf>
    <xf numFmtId="0" fontId="21" fillId="8" borderId="27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21" fillId="8" borderId="25" xfId="0" applyFont="1" applyFill="1" applyBorder="1" applyAlignment="1">
      <alignment horizontal="center" vertical="center"/>
    </xf>
    <xf numFmtId="0" fontId="21" fillId="8" borderId="31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1" fillId="0" borderId="29" xfId="0" applyFont="1" applyBorder="1" applyAlignment="1">
      <alignment horizontal="left"/>
    </xf>
    <xf numFmtId="3" fontId="21" fillId="0" borderId="29" xfId="0" applyNumberFormat="1" applyFont="1" applyBorder="1" applyAlignment="1">
      <alignment horizontal="center"/>
    </xf>
    <xf numFmtId="0" fontId="21" fillId="0" borderId="32" xfId="0" applyFont="1" applyBorder="1" applyAlignment="1">
      <alignment horizontal="left"/>
    </xf>
    <xf numFmtId="3" fontId="21" fillId="0" borderId="30" xfId="0" applyNumberFormat="1" applyFont="1" applyBorder="1" applyAlignment="1">
      <alignment horizontal="center"/>
    </xf>
    <xf numFmtId="0" fontId="21" fillId="2" borderId="33" xfId="0" applyFont="1" applyFill="1" applyBorder="1" applyAlignment="1">
      <alignment horizontal="left"/>
    </xf>
    <xf numFmtId="3" fontId="21" fillId="2" borderId="30" xfId="0" applyNumberFormat="1" applyFont="1" applyFill="1" applyBorder="1" applyAlignment="1">
      <alignment horizontal="center"/>
    </xf>
    <xf numFmtId="3" fontId="21" fillId="2" borderId="34" xfId="0" applyNumberFormat="1" applyFont="1" applyFill="1" applyBorder="1" applyAlignment="1">
      <alignment horizontal="center"/>
    </xf>
    <xf numFmtId="164" fontId="7" fillId="2" borderId="0" xfId="0" applyNumberFormat="1" applyFont="1" applyFill="1"/>
    <xf numFmtId="0" fontId="7" fillId="2" borderId="25" xfId="0" applyFont="1" applyFill="1" applyBorder="1" applyAlignment="1">
      <alignment horizontal="left"/>
    </xf>
    <xf numFmtId="3" fontId="14" fillId="2" borderId="35" xfId="0" applyNumberFormat="1" applyFont="1" applyFill="1" applyBorder="1" applyAlignment="1">
      <alignment horizontal="center"/>
    </xf>
    <xf numFmtId="0" fontId="14" fillId="2" borderId="25" xfId="0" applyFont="1" applyFill="1" applyBorder="1" applyAlignment="1">
      <alignment horizontal="left"/>
    </xf>
    <xf numFmtId="0" fontId="21" fillId="2" borderId="25" xfId="0" applyFont="1" applyFill="1" applyBorder="1" applyAlignment="1">
      <alignment horizontal="left"/>
    </xf>
    <xf numFmtId="164" fontId="14" fillId="2" borderId="0" xfId="0" applyNumberFormat="1" applyFont="1" applyFill="1"/>
    <xf numFmtId="0" fontId="7" fillId="2" borderId="10" xfId="0" applyFont="1" applyFill="1" applyBorder="1"/>
    <xf numFmtId="3" fontId="7" fillId="2" borderId="36" xfId="0" applyNumberFormat="1" applyFont="1" applyFill="1" applyBorder="1" applyAlignment="1">
      <alignment horizontal="center"/>
    </xf>
    <xf numFmtId="3" fontId="7" fillId="2" borderId="37" xfId="0" applyNumberFormat="1" applyFont="1" applyFill="1" applyBorder="1" applyAlignment="1">
      <alignment horizontal="center"/>
    </xf>
    <xf numFmtId="0" fontId="33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33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3" fontId="21" fillId="2" borderId="29" xfId="0" applyNumberFormat="1" applyFont="1" applyFill="1" applyBorder="1" applyAlignment="1">
      <alignment horizontal="center"/>
    </xf>
    <xf numFmtId="0" fontId="2" fillId="0" borderId="0" xfId="0" applyFont="1"/>
    <xf numFmtId="0" fontId="21" fillId="8" borderId="7" xfId="0" applyFon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center" vertical="center"/>
    </xf>
    <xf numFmtId="0" fontId="21" fillId="8" borderId="27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3" fontId="21" fillId="0" borderId="29" xfId="0" applyNumberFormat="1" applyFont="1" applyBorder="1" applyAlignment="1">
      <alignment horizontal="center"/>
    </xf>
    <xf numFmtId="0" fontId="2" fillId="2" borderId="0" xfId="0" applyFont="1" applyFill="1"/>
    <xf numFmtId="3" fontId="2" fillId="2" borderId="0" xfId="0" applyNumberFormat="1" applyFont="1" applyFill="1"/>
    <xf numFmtId="0" fontId="7" fillId="2" borderId="0" xfId="0" applyFont="1" applyFill="1"/>
    <xf numFmtId="0" fontId="7" fillId="0" borderId="0" xfId="0" applyFont="1"/>
    <xf numFmtId="0" fontId="9" fillId="2" borderId="0" xfId="0" applyFont="1" applyFill="1"/>
    <xf numFmtId="0" fontId="9" fillId="0" borderId="0" xfId="0" applyFont="1"/>
    <xf numFmtId="0" fontId="21" fillId="2" borderId="33" xfId="0" applyFont="1" applyFill="1" applyBorder="1" applyAlignment="1">
      <alignment horizontal="left"/>
    </xf>
    <xf numFmtId="0" fontId="7" fillId="2" borderId="10" xfId="0" applyFont="1" applyFill="1" applyBorder="1"/>
    <xf numFmtId="0" fontId="16" fillId="2" borderId="0" xfId="0" applyFont="1" applyFill="1"/>
    <xf numFmtId="0" fontId="17" fillId="2" borderId="0" xfId="0" applyFont="1" applyFill="1"/>
    <xf numFmtId="3" fontId="16" fillId="2" borderId="0" xfId="0" applyNumberFormat="1" applyFont="1" applyFill="1"/>
    <xf numFmtId="0" fontId="18" fillId="2" borderId="25" xfId="0" applyFont="1" applyFill="1" applyBorder="1" applyAlignment="1">
      <alignment horizontal="left"/>
    </xf>
    <xf numFmtId="0" fontId="21" fillId="0" borderId="29" xfId="0" applyFont="1" applyBorder="1" applyAlignment="1">
      <alignment horizontal="left"/>
    </xf>
    <xf numFmtId="0" fontId="21" fillId="8" borderId="25" xfId="0" applyFont="1" applyFill="1" applyBorder="1" applyAlignment="1">
      <alignment horizontal="center" vertical="center"/>
    </xf>
    <xf numFmtId="0" fontId="21" fillId="8" borderId="31" xfId="0" applyFont="1" applyFill="1" applyBorder="1" applyAlignment="1">
      <alignment horizontal="center" vertical="center"/>
    </xf>
    <xf numFmtId="3" fontId="21" fillId="2" borderId="30" xfId="0" applyNumberFormat="1" applyFont="1" applyFill="1" applyBorder="1" applyAlignment="1">
      <alignment horizontal="center"/>
    </xf>
    <xf numFmtId="3" fontId="7" fillId="2" borderId="36" xfId="0" applyNumberFormat="1" applyFont="1" applyFill="1" applyBorder="1" applyAlignment="1">
      <alignment horizontal="center"/>
    </xf>
    <xf numFmtId="3" fontId="7" fillId="2" borderId="37" xfId="0" applyNumberFormat="1" applyFont="1" applyFill="1" applyBorder="1" applyAlignment="1">
      <alignment horizontal="center"/>
    </xf>
    <xf numFmtId="3" fontId="9" fillId="2" borderId="0" xfId="0" applyNumberFormat="1" applyFont="1" applyFill="1"/>
    <xf numFmtId="3" fontId="7" fillId="2" borderId="0" xfId="0" applyNumberFormat="1" applyFont="1" applyFill="1"/>
    <xf numFmtId="0" fontId="12" fillId="2" borderId="25" xfId="0" applyFont="1" applyFill="1" applyBorder="1" applyAlignment="1">
      <alignment horizontal="left"/>
    </xf>
    <xf numFmtId="3" fontId="13" fillId="2" borderId="20" xfId="0" applyNumberFormat="1" applyFont="1" applyFill="1" applyBorder="1" applyAlignment="1">
      <alignment horizontal="center"/>
    </xf>
    <xf numFmtId="3" fontId="12" fillId="2" borderId="0" xfId="0" applyNumberFormat="1" applyFont="1" applyFill="1"/>
    <xf numFmtId="0" fontId="12" fillId="2" borderId="0" xfId="0" applyFont="1" applyFill="1"/>
    <xf numFmtId="0" fontId="13" fillId="2" borderId="25" xfId="0" applyFont="1" applyFill="1" applyBorder="1" applyAlignment="1">
      <alignment horizontal="left"/>
    </xf>
    <xf numFmtId="0" fontId="13" fillId="2" borderId="0" xfId="0" applyFont="1" applyFill="1"/>
    <xf numFmtId="0" fontId="8" fillId="2" borderId="25" xfId="0" applyFont="1" applyFill="1" applyBorder="1" applyAlignment="1">
      <alignment horizontal="left"/>
    </xf>
    <xf numFmtId="3" fontId="8" fillId="2" borderId="20" xfId="0" applyNumberFormat="1" applyFont="1" applyFill="1" applyBorder="1" applyAlignment="1">
      <alignment horizontal="center"/>
    </xf>
    <xf numFmtId="3" fontId="13" fillId="2" borderId="35" xfId="0" applyNumberFormat="1" applyFont="1" applyFill="1" applyBorder="1" applyAlignment="1">
      <alignment horizontal="center"/>
    </xf>
    <xf numFmtId="164" fontId="13" fillId="2" borderId="0" xfId="0" applyNumberFormat="1" applyFont="1" applyFill="1"/>
    <xf numFmtId="3" fontId="13" fillId="2" borderId="0" xfId="0" applyNumberFormat="1" applyFont="1" applyFill="1"/>
    <xf numFmtId="0" fontId="21" fillId="0" borderId="32" xfId="0" applyFont="1" applyBorder="1" applyAlignment="1">
      <alignment horizontal="left"/>
    </xf>
    <xf numFmtId="3" fontId="21" fillId="0" borderId="30" xfId="0" applyNumberFormat="1" applyFont="1" applyBorder="1" applyAlignment="1">
      <alignment horizontal="center"/>
    </xf>
    <xf numFmtId="0" fontId="2" fillId="7" borderId="0" xfId="0" applyFont="1" applyFill="1"/>
  </cellXfs>
  <cellStyles count="6">
    <cellStyle name="Millares 2" xfId="5" xr:uid="{484BE2EC-43DF-41F8-B371-0683B437A08A}"/>
    <cellStyle name="Normal" xfId="0" builtinId="0"/>
    <cellStyle name="Normal 2" xfId="3" xr:uid="{C3044FD5-EB56-4101-B1FE-B0F8F081870D}"/>
    <cellStyle name="Normal 2 2" xfId="1" xr:uid="{4CB03904-F04A-4E05-9325-6282B211CF58}"/>
    <cellStyle name="Normal 2 3" xfId="4" xr:uid="{6A689E14-C7B7-4D45-BC57-5F031A7AC289}"/>
    <cellStyle name="Normal 3" xfId="2" xr:uid="{D61AE520-BCCB-4E1B-BC4E-B1F11F4E6225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HN">
                <a:latin typeface="Arial" panose="020B0604020202020204" pitchFamily="34" charset="0"/>
                <a:cs typeface="Arial" panose="020B0604020202020204" pitchFamily="34" charset="0"/>
              </a:rPr>
              <a:t>NÚMERO DE PARTICIPANTES APROBADOS POR SECTORES ECONOMICOS DURANTE</a:t>
            </a:r>
            <a:r>
              <a:rPr lang="es-HN" baseline="0">
                <a:latin typeface="Arial" panose="020B0604020202020204" pitchFamily="34" charset="0"/>
                <a:cs typeface="Arial" panose="020B0604020202020204" pitchFamily="34" charset="0"/>
              </a:rPr>
              <a:t> 2020</a:t>
            </a:r>
            <a:endParaRPr lang="es-HN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0243767971597895"/>
          <c:y val="5.3608101540609195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2049567700779"/>
          <c:y val="0.149845720504449"/>
          <c:w val="0.88743326548995305"/>
          <c:h val="0.6825504129057039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'[1]PP-RE-091'!$H$51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strRef>
              <c:f>'[1]PP-RE-091'!$G$52:$G$55</c:f>
              <c:strCache>
                <c:ptCount val="4"/>
                <c:pt idx="0">
                  <c:v>TOTAL INSTITUCIONAL</c:v>
                </c:pt>
                <c:pt idx="1">
                  <c:v>SECTOR AGROPECUARIO</c:v>
                </c:pt>
                <c:pt idx="2">
                  <c:v>SECTOR INDUSTRIA</c:v>
                </c:pt>
                <c:pt idx="3">
                  <c:v>SECTOR COMERCIO Y SERVICIOS</c:v>
                </c:pt>
              </c:strCache>
            </c:strRef>
          </c:cat>
          <c:val>
            <c:numRef>
              <c:f>'[1]PP-RE-091'!$H$52:$H$55</c:f>
              <c:numCache>
                <c:formatCode>General</c:formatCode>
                <c:ptCount val="4"/>
                <c:pt idx="0">
                  <c:v>90852</c:v>
                </c:pt>
                <c:pt idx="1">
                  <c:v>963</c:v>
                </c:pt>
                <c:pt idx="2">
                  <c:v>1648</c:v>
                </c:pt>
                <c:pt idx="3">
                  <c:v>88241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62-421B-A9E6-77CC6EEC8372}"/>
            </c:ext>
          </c:extLst>
        </c:ser>
        <c:ser>
          <c:idx val="1"/>
          <c:order val="1"/>
          <c:tx>
            <c:strRef>
              <c:f>'[1]PP-RE-091'!$I$51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cat>
            <c:strRef>
              <c:f>'[1]PP-RE-091'!$G$52:$G$55</c:f>
              <c:strCache>
                <c:ptCount val="4"/>
                <c:pt idx="0">
                  <c:v>TOTAL INSTITUCIONAL</c:v>
                </c:pt>
                <c:pt idx="1">
                  <c:v>SECTOR AGROPECUARIO</c:v>
                </c:pt>
                <c:pt idx="2">
                  <c:v>SECTOR INDUSTRIA</c:v>
                </c:pt>
                <c:pt idx="3">
                  <c:v>SECTOR COMERCIO Y SERVICIOS</c:v>
                </c:pt>
              </c:strCache>
            </c:strRef>
          </c:cat>
          <c:val>
            <c:numRef>
              <c:f>'[1]PP-RE-091'!$I$52:$I$55</c:f>
              <c:numCache>
                <c:formatCode>General</c:formatCode>
                <c:ptCount val="4"/>
                <c:pt idx="0">
                  <c:v>146858</c:v>
                </c:pt>
                <c:pt idx="1">
                  <c:v>851</c:v>
                </c:pt>
                <c:pt idx="2">
                  <c:v>1387</c:v>
                </c:pt>
                <c:pt idx="3">
                  <c:v>144620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2-421B-A9E6-77CC6EEC8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4597248"/>
        <c:axId val="44598784"/>
        <c:axId val="0"/>
      </c:bar3DChart>
      <c:catAx>
        <c:axId val="44597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4598784"/>
        <c:crosses val="autoZero"/>
        <c:auto val="1"/>
        <c:lblAlgn val="ctr"/>
        <c:lblOffset val="100"/>
        <c:noMultiLvlLbl val="0"/>
      </c:catAx>
      <c:valAx>
        <c:axId val="44598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HN"/>
          </a:p>
        </c:txPr>
        <c:crossAx val="4459724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b="1"/>
            </a:pPr>
            <a:endParaRPr lang="es-HN"/>
          </a:p>
        </c:txPr>
      </c:dTable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txPr>
    <a:bodyPr/>
    <a:lstStyle/>
    <a:p>
      <a:pPr>
        <a:defRPr>
          <a:latin typeface="Tahoma" pitchFamily="34" charset="0"/>
          <a:ea typeface="Tahoma" pitchFamily="34" charset="0"/>
          <a:cs typeface="Tahoma" pitchFamily="34" charset="0"/>
        </a:defRPr>
      </a:pPr>
      <a:endParaRPr lang="es-H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HN" sz="1400">
                <a:latin typeface="Arial" panose="020B0604020202020204" pitchFamily="34" charset="0"/>
                <a:cs typeface="Arial" panose="020B0604020202020204" pitchFamily="34" charset="0"/>
              </a:rPr>
              <a:t>NÚMERO DE PARTICIPANTES APROBADOS POR SECTORES ECONOMICOS DURANTE</a:t>
            </a:r>
            <a:r>
              <a:rPr lang="es-HN" sz="1400" baseline="0">
                <a:latin typeface="Arial" panose="020B0604020202020204" pitchFamily="34" charset="0"/>
                <a:cs typeface="Arial" panose="020B0604020202020204" pitchFamily="34" charset="0"/>
              </a:rPr>
              <a:t> 2021</a:t>
            </a:r>
            <a:endParaRPr lang="es-HN" sz="14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497983114415036"/>
          <c:y val="5.6047377862489561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290236616579129"/>
          <c:y val="0.14984573462306205"/>
          <c:w val="0.88743326548995305"/>
          <c:h val="0.6825504129057039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'[5]PP-FO-031'!$J$36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strRef>
              <c:f>'[5]PP-FO-031'!$I$37:$I$40</c:f>
              <c:strCache>
                <c:ptCount val="4"/>
                <c:pt idx="0">
                  <c:v>TOTAL INSTITUCIONAL</c:v>
                </c:pt>
                <c:pt idx="1">
                  <c:v>SECTOR AGROPECUARIO</c:v>
                </c:pt>
                <c:pt idx="2">
                  <c:v>SECTOR INDUSTRIA</c:v>
                </c:pt>
                <c:pt idx="3">
                  <c:v>SECTOR COMERCIO Y SERVICIOS</c:v>
                </c:pt>
              </c:strCache>
            </c:strRef>
          </c:cat>
          <c:val>
            <c:numRef>
              <c:f>'[5]PP-FO-031'!$J$37:$J$40</c:f>
              <c:numCache>
                <c:formatCode>General</c:formatCode>
                <c:ptCount val="4"/>
                <c:pt idx="0">
                  <c:v>85251</c:v>
                </c:pt>
                <c:pt idx="1">
                  <c:v>32</c:v>
                </c:pt>
                <c:pt idx="2">
                  <c:v>2431</c:v>
                </c:pt>
                <c:pt idx="3">
                  <c:v>82788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3-4D96-9A09-7DCCCE2B51EA}"/>
            </c:ext>
          </c:extLst>
        </c:ser>
        <c:ser>
          <c:idx val="1"/>
          <c:order val="1"/>
          <c:tx>
            <c:strRef>
              <c:f>'[5]PP-FO-031'!$K$36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cat>
            <c:strRef>
              <c:f>'[5]PP-FO-031'!$I$37:$I$40</c:f>
              <c:strCache>
                <c:ptCount val="4"/>
                <c:pt idx="0">
                  <c:v>TOTAL INSTITUCIONAL</c:v>
                </c:pt>
                <c:pt idx="1">
                  <c:v>SECTOR AGROPECUARIO</c:v>
                </c:pt>
                <c:pt idx="2">
                  <c:v>SECTOR INDUSTRIA</c:v>
                </c:pt>
                <c:pt idx="3">
                  <c:v>SECTOR COMERCIO Y SERVICIOS</c:v>
                </c:pt>
              </c:strCache>
            </c:strRef>
          </c:cat>
          <c:val>
            <c:numRef>
              <c:f>'[5]PP-FO-031'!$K$37:$K$40</c:f>
              <c:numCache>
                <c:formatCode>General</c:formatCode>
                <c:ptCount val="4"/>
                <c:pt idx="0">
                  <c:v>135190</c:v>
                </c:pt>
                <c:pt idx="1">
                  <c:v>12</c:v>
                </c:pt>
                <c:pt idx="2">
                  <c:v>1777</c:v>
                </c:pt>
                <c:pt idx="3">
                  <c:v>133401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A3-4D96-9A09-7DCCCE2B5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3630464"/>
        <c:axId val="93632000"/>
        <c:axId val="0"/>
      </c:bar3DChart>
      <c:catAx>
        <c:axId val="93630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3632000"/>
        <c:crosses val="autoZero"/>
        <c:auto val="1"/>
        <c:lblAlgn val="ctr"/>
        <c:lblOffset val="100"/>
        <c:noMultiLvlLbl val="0"/>
      </c:catAx>
      <c:valAx>
        <c:axId val="93632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HN"/>
          </a:p>
        </c:txPr>
        <c:crossAx val="9363046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1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HN"/>
          </a:p>
        </c:txPr>
      </c:dTable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txPr>
    <a:bodyPr/>
    <a:lstStyle/>
    <a:p>
      <a:pPr>
        <a:defRPr>
          <a:latin typeface="Tahoma" pitchFamily="34" charset="0"/>
          <a:ea typeface="Tahoma" pitchFamily="34" charset="0"/>
          <a:cs typeface="Tahoma" pitchFamily="34" charset="0"/>
        </a:defRPr>
      </a:pPr>
      <a:endParaRPr lang="es-H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800" b="1" i="0" u="none" strike="noStrike" kern="1200" baseline="0">
                <a:solidFill>
                  <a:schemeClr val="tx1"/>
                </a:solidFill>
                <a:latin typeface="Arial" panose="020B0604020202020204" pitchFamily="7" charset="0"/>
                <a:ea typeface="Tahoma" panose="020B0604030504040204" pitchFamily="34" charset="0"/>
                <a:cs typeface="Arial" panose="020B0604020202020204" pitchFamily="7" charset="0"/>
              </a:defRPr>
            </a:pPr>
            <a:r>
              <a:rPr lang="es-HN" sz="1400">
                <a:latin typeface="Arial" panose="020B0604020202020204" pitchFamily="7" charset="0"/>
                <a:cs typeface="Arial" panose="020B0604020202020204" pitchFamily="7" charset="0"/>
              </a:rPr>
              <a:t>NÚMERO DE PARTICIPANTES APROBADOS POR SECTORES ECONOMICOS DURANTE</a:t>
            </a:r>
            <a:r>
              <a:rPr lang="es-HN" sz="1400" baseline="0">
                <a:latin typeface="Arial" panose="020B0604020202020204" pitchFamily="7" charset="0"/>
                <a:cs typeface="Arial" panose="020B0604020202020204" pitchFamily="7" charset="0"/>
              </a:rPr>
              <a:t> 2022</a:t>
            </a:r>
            <a:endParaRPr lang="es-HN" sz="1400">
              <a:latin typeface="Arial" panose="020B0604020202020204" pitchFamily="7" charset="0"/>
              <a:cs typeface="Arial" panose="020B0604020202020204" pitchFamily="7" charset="0"/>
            </a:endParaRPr>
          </a:p>
        </c:rich>
      </c:tx>
      <c:layout>
        <c:manualLayout>
          <c:xMode val="edge"/>
          <c:yMode val="edge"/>
          <c:x val="0.26497983114415002"/>
          <c:y val="5.60473778624896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902366165791"/>
          <c:y val="0.149845734623062"/>
          <c:w val="0.88743326548995305"/>
          <c:h val="0.682550412905703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'[15]PP-FO-031'!$J$35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'[15]PP-FO-031'!$I$36:$I$39</c:f>
              <c:strCache>
                <c:ptCount val="4"/>
                <c:pt idx="0">
                  <c:v>TOTAL INSTITUCIONAL</c:v>
                </c:pt>
                <c:pt idx="1">
                  <c:v>SECTOR AGROPECUARIO</c:v>
                </c:pt>
                <c:pt idx="2">
                  <c:v>SECTOR INDUSTRIA</c:v>
                </c:pt>
                <c:pt idx="3">
                  <c:v>SECTOR COMERCIO Y SERVICIOS</c:v>
                </c:pt>
              </c:strCache>
            </c:strRef>
          </c:cat>
          <c:val>
            <c:numRef>
              <c:f>'[15]PP-FO-031'!$J$36:$J$39</c:f>
              <c:numCache>
                <c:formatCode>General</c:formatCode>
                <c:ptCount val="4"/>
                <c:pt idx="0">
                  <c:v>72951</c:v>
                </c:pt>
                <c:pt idx="1">
                  <c:v>6366</c:v>
                </c:pt>
                <c:pt idx="2">
                  <c:v>6599</c:v>
                </c:pt>
                <c:pt idx="3">
                  <c:v>59986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D9-4612-8081-7642ACAF563D}"/>
            </c:ext>
          </c:extLst>
        </c:ser>
        <c:ser>
          <c:idx val="1"/>
          <c:order val="1"/>
          <c:tx>
            <c:strRef>
              <c:f>'[15]PP-FO-031'!$K$35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'[15]PP-FO-031'!$I$36:$I$39</c:f>
              <c:strCache>
                <c:ptCount val="4"/>
                <c:pt idx="0">
                  <c:v>TOTAL INSTITUCIONAL</c:v>
                </c:pt>
                <c:pt idx="1">
                  <c:v>SECTOR AGROPECUARIO</c:v>
                </c:pt>
                <c:pt idx="2">
                  <c:v>SECTOR INDUSTRIA</c:v>
                </c:pt>
                <c:pt idx="3">
                  <c:v>SECTOR COMERCIO Y SERVICIOS</c:v>
                </c:pt>
              </c:strCache>
            </c:strRef>
          </c:cat>
          <c:val>
            <c:numRef>
              <c:f>'[15]PP-FO-031'!$K$36:$K$39</c:f>
              <c:numCache>
                <c:formatCode>General</c:formatCode>
                <c:ptCount val="4"/>
                <c:pt idx="0">
                  <c:v>83988</c:v>
                </c:pt>
                <c:pt idx="1">
                  <c:v>7354</c:v>
                </c:pt>
                <c:pt idx="2">
                  <c:v>3549</c:v>
                </c:pt>
                <c:pt idx="3">
                  <c:v>73085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D9-4612-8081-7642ACAF5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44128"/>
        <c:axId val="91745664"/>
      </c:barChart>
      <c:catAx>
        <c:axId val="91744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HN"/>
          </a:p>
        </c:txPr>
        <c:crossAx val="91745664"/>
        <c:crosses val="autoZero"/>
        <c:auto val="1"/>
        <c:lblAlgn val="ctr"/>
        <c:lblOffset val="100"/>
        <c:noMultiLvlLbl val="0"/>
      </c:catAx>
      <c:valAx>
        <c:axId val="91745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HN"/>
          </a:p>
        </c:txPr>
        <c:crossAx val="9174412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 rot="0" spcFirstLastPara="0" vertOverflow="ellipsis" vert="horz" wrap="square" anchor="ctr" anchorCtr="1"/>
          <a:lstStyle/>
          <a:p>
            <a:pPr rtl="0">
              <a:defRPr lang="en-US" sz="1100" b="1" i="0" u="none" strike="noStrike" kern="1200" baseline="0">
                <a:solidFill>
                  <a:schemeClr val="tx1"/>
                </a:solidFill>
                <a:latin typeface="Arial" panose="020B0604020202020204" pitchFamily="7" charset="0"/>
                <a:ea typeface="Tahoma" panose="020B0604030504040204" pitchFamily="34" charset="0"/>
                <a:cs typeface="Arial" panose="020B0604020202020204" pitchFamily="7" charset="0"/>
              </a:defRPr>
            </a:pPr>
            <a:endParaRPr lang="es-HN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bdd6b69-ffb8-4335-afc9-fb5520ea09b2}"/>
      </c:ext>
    </c:extLst>
  </c:chart>
  <c:spPr>
    <a:solidFill>
      <a:schemeClr val="accent1">
        <a:lumMod val="60000"/>
        <a:lumOff val="40000"/>
      </a:schemeClr>
    </a:solidFill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s-H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HN" sz="1400">
                <a:latin typeface="Arial" panose="020B0604020202020204" pitchFamily="34" charset="0"/>
                <a:cs typeface="Arial" panose="020B0604020202020204" pitchFamily="34" charset="0"/>
              </a:rPr>
              <a:t>NÚMERO DE PARTICIPANTES APROBADOS POR SECTORES ECONOMICOS DURANTE</a:t>
            </a:r>
            <a:r>
              <a:rPr lang="es-HN" sz="1400" baseline="0">
                <a:latin typeface="Arial" panose="020B0604020202020204" pitchFamily="34" charset="0"/>
                <a:cs typeface="Arial" panose="020B0604020202020204" pitchFamily="34" charset="0"/>
              </a:rPr>
              <a:t> 2023</a:t>
            </a:r>
            <a:endParaRPr lang="es-HN" sz="14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497983114415036"/>
          <c:y val="5.6047377862489561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290236616579129"/>
          <c:y val="0.14984573462306205"/>
          <c:w val="0.88743326548995305"/>
          <c:h val="0.6825504129057039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'[16]SECTORES ECONOMICOS'!$J$35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'[16]SECTORES ECONOMICOS'!$I$36:$I$39</c:f>
              <c:strCache>
                <c:ptCount val="4"/>
                <c:pt idx="0">
                  <c:v>TOTAL INSTITUCIONAL</c:v>
                </c:pt>
                <c:pt idx="1">
                  <c:v>SECTOR AGROPECUARIO</c:v>
                </c:pt>
                <c:pt idx="2">
                  <c:v>SECTOR INDUSTRIA</c:v>
                </c:pt>
                <c:pt idx="3">
                  <c:v>SECTOR COMERCIO Y SERVICIOS</c:v>
                </c:pt>
              </c:strCache>
            </c:strRef>
          </c:cat>
          <c:val>
            <c:numRef>
              <c:f>'[16]SECTORES ECONOMICOS'!$J$36:$J$39</c:f>
              <c:numCache>
                <c:formatCode>#,##0</c:formatCode>
                <c:ptCount val="4"/>
                <c:pt idx="0">
                  <c:v>119070</c:v>
                </c:pt>
                <c:pt idx="1">
                  <c:v>11234</c:v>
                </c:pt>
                <c:pt idx="2">
                  <c:v>7683</c:v>
                </c:pt>
                <c:pt idx="3">
                  <c:v>100153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A-47FC-8B92-69902C2313C5}"/>
            </c:ext>
          </c:extLst>
        </c:ser>
        <c:ser>
          <c:idx val="1"/>
          <c:order val="1"/>
          <c:tx>
            <c:strRef>
              <c:f>'[16]SECTORES ECONOMICOS'!$K$35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'[16]SECTORES ECONOMICOS'!$I$36:$I$39</c:f>
              <c:strCache>
                <c:ptCount val="4"/>
                <c:pt idx="0">
                  <c:v>TOTAL INSTITUCIONAL</c:v>
                </c:pt>
                <c:pt idx="1">
                  <c:v>SECTOR AGROPECUARIO</c:v>
                </c:pt>
                <c:pt idx="2">
                  <c:v>SECTOR INDUSTRIA</c:v>
                </c:pt>
                <c:pt idx="3">
                  <c:v>SECTOR COMERCIO Y SERVICIOS</c:v>
                </c:pt>
              </c:strCache>
            </c:strRef>
          </c:cat>
          <c:val>
            <c:numRef>
              <c:f>'[16]SECTORES ECONOMICOS'!$K$36:$K$39</c:f>
              <c:numCache>
                <c:formatCode>#,##0</c:formatCode>
                <c:ptCount val="4"/>
                <c:pt idx="0">
                  <c:v>165073</c:v>
                </c:pt>
                <c:pt idx="1">
                  <c:v>11944</c:v>
                </c:pt>
                <c:pt idx="2">
                  <c:v>7542</c:v>
                </c:pt>
                <c:pt idx="3">
                  <c:v>145587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CA-47FC-8B92-69902C231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1744128"/>
        <c:axId val="91745664"/>
        <c:axId val="0"/>
      </c:bar3DChart>
      <c:catAx>
        <c:axId val="91744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1745664"/>
        <c:crosses val="autoZero"/>
        <c:auto val="1"/>
        <c:lblAlgn val="ctr"/>
        <c:lblOffset val="100"/>
        <c:noMultiLvlLbl val="0"/>
      </c:catAx>
      <c:valAx>
        <c:axId val="917456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HN"/>
          </a:p>
        </c:txPr>
        <c:crossAx val="9174412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1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HN"/>
          </a:p>
        </c:txPr>
      </c:dTable>
      <c:spPr>
        <a:solidFill>
          <a:schemeClr val="bg2">
            <a:lumMod val="75000"/>
          </a:schemeClr>
        </a:solidFill>
      </c:spPr>
    </c:plotArea>
    <c:plotVisOnly val="1"/>
    <c:dispBlanksAs val="gap"/>
    <c:showDLblsOverMax val="0"/>
  </c:chart>
  <c:spPr>
    <a:solidFill>
      <a:schemeClr val="accent1">
        <a:lumMod val="60000"/>
        <a:lumOff val="40000"/>
      </a:schemeClr>
    </a:solidFill>
  </c:spPr>
  <c:txPr>
    <a:bodyPr/>
    <a:lstStyle/>
    <a:p>
      <a:pPr>
        <a:defRPr>
          <a:latin typeface="Tahoma" pitchFamily="34" charset="0"/>
          <a:ea typeface="Tahoma" pitchFamily="34" charset="0"/>
          <a:cs typeface="Tahoma" pitchFamily="34" charset="0"/>
        </a:defRPr>
      </a:pPr>
      <a:endParaRPr lang="es-HN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HN" sz="1400">
                <a:latin typeface="Arial" panose="020B0604020202020204" pitchFamily="34" charset="0"/>
                <a:cs typeface="Arial" panose="020B0604020202020204" pitchFamily="34" charset="0"/>
              </a:rPr>
              <a:t>NÚMERO DE PARTICIPANTES APROBADOS POR SECTORES ECONOMICOS DURANTE</a:t>
            </a:r>
            <a:r>
              <a:rPr lang="es-HN" sz="1400" baseline="0">
                <a:latin typeface="Arial" panose="020B0604020202020204" pitchFamily="34" charset="0"/>
                <a:cs typeface="Arial" panose="020B0604020202020204" pitchFamily="34" charset="0"/>
              </a:rPr>
              <a:t> 2023</a:t>
            </a:r>
            <a:endParaRPr lang="es-HN" sz="14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497983114415036"/>
          <c:y val="5.6047377862489561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290236616579129"/>
          <c:y val="0.14984573462306205"/>
          <c:w val="0.88743326548995305"/>
          <c:h val="0.6825504129057039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'[17]SECTORES ECONOMICOS'!$J$34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'[17]SECTORES ECONOMICOS'!$I$35:$I$38</c:f>
              <c:strCache>
                <c:ptCount val="4"/>
                <c:pt idx="0">
                  <c:v>TOTAL INSTITUCIONAL</c:v>
                </c:pt>
                <c:pt idx="1">
                  <c:v>SECTOR AGROPECUARIO</c:v>
                </c:pt>
                <c:pt idx="2">
                  <c:v>SECTOR INDUSTRIA</c:v>
                </c:pt>
                <c:pt idx="3">
                  <c:v>SECTOR COMERCIO Y SERVICIOS</c:v>
                </c:pt>
              </c:strCache>
            </c:strRef>
          </c:cat>
          <c:val>
            <c:numRef>
              <c:f>'[17]SECTORES ECONOMICOS'!$J$35:$J$38</c:f>
              <c:numCache>
                <c:formatCode>#,##0</c:formatCode>
                <c:ptCount val="4"/>
                <c:pt idx="0">
                  <c:v>133309</c:v>
                </c:pt>
                <c:pt idx="1">
                  <c:v>9209</c:v>
                </c:pt>
                <c:pt idx="2">
                  <c:v>9668</c:v>
                </c:pt>
                <c:pt idx="3">
                  <c:v>114432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9-45DF-88D5-90430F030DC4}"/>
            </c:ext>
          </c:extLst>
        </c:ser>
        <c:ser>
          <c:idx val="1"/>
          <c:order val="1"/>
          <c:tx>
            <c:strRef>
              <c:f>'[17]SECTORES ECONOMICOS'!$K$34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'[17]SECTORES ECONOMICOS'!$I$35:$I$38</c:f>
              <c:strCache>
                <c:ptCount val="4"/>
                <c:pt idx="0">
                  <c:v>TOTAL INSTITUCIONAL</c:v>
                </c:pt>
                <c:pt idx="1">
                  <c:v>SECTOR AGROPECUARIO</c:v>
                </c:pt>
                <c:pt idx="2">
                  <c:v>SECTOR INDUSTRIA</c:v>
                </c:pt>
                <c:pt idx="3">
                  <c:v>SECTOR COMERCIO Y SERVICIOS</c:v>
                </c:pt>
              </c:strCache>
            </c:strRef>
          </c:cat>
          <c:val>
            <c:numRef>
              <c:f>'[17]SECTORES ECONOMICOS'!$K$35:$K$38</c:f>
              <c:numCache>
                <c:formatCode>#,##0</c:formatCode>
                <c:ptCount val="4"/>
                <c:pt idx="0">
                  <c:v>191836</c:v>
                </c:pt>
                <c:pt idx="1">
                  <c:v>11419</c:v>
                </c:pt>
                <c:pt idx="2">
                  <c:v>8368</c:v>
                </c:pt>
                <c:pt idx="3">
                  <c:v>172049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5DF-88D5-90430F030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1744128"/>
        <c:axId val="91745664"/>
        <c:axId val="0"/>
      </c:bar3DChart>
      <c:catAx>
        <c:axId val="91744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1745664"/>
        <c:crosses val="autoZero"/>
        <c:auto val="1"/>
        <c:lblAlgn val="ctr"/>
        <c:lblOffset val="100"/>
        <c:noMultiLvlLbl val="0"/>
      </c:catAx>
      <c:valAx>
        <c:axId val="917456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HN"/>
          </a:p>
        </c:txPr>
        <c:crossAx val="9174412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1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HN"/>
          </a:p>
        </c:txPr>
      </c:dTable>
      <c:spPr>
        <a:solidFill>
          <a:schemeClr val="bg2">
            <a:lumMod val="75000"/>
          </a:schemeClr>
        </a:solidFill>
      </c:spPr>
    </c:plotArea>
    <c:plotVisOnly val="1"/>
    <c:dispBlanksAs val="gap"/>
    <c:showDLblsOverMax val="0"/>
  </c:chart>
  <c:spPr>
    <a:solidFill>
      <a:schemeClr val="accent1">
        <a:lumMod val="60000"/>
        <a:lumOff val="40000"/>
      </a:schemeClr>
    </a:solidFill>
  </c:spPr>
  <c:txPr>
    <a:bodyPr/>
    <a:lstStyle/>
    <a:p>
      <a:pPr>
        <a:defRPr>
          <a:latin typeface="Tahoma" pitchFamily="34" charset="0"/>
          <a:ea typeface="Tahoma" pitchFamily="34" charset="0"/>
          <a:cs typeface="Tahoma" pitchFamily="34" charset="0"/>
        </a:defRPr>
      </a:pPr>
      <a:endParaRPr lang="es-HN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39</xdr:row>
      <xdr:rowOff>248410</xdr:rowOff>
    </xdr:from>
    <xdr:to>
      <xdr:col>15</xdr:col>
      <xdr:colOff>342506</xdr:colOff>
      <xdr:row>58</xdr:row>
      <xdr:rowOff>52092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30121F34-482B-4221-95D6-E29184616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607219</xdr:colOff>
      <xdr:row>0</xdr:row>
      <xdr:rowOff>0</xdr:rowOff>
    </xdr:from>
    <xdr:to>
      <xdr:col>2</xdr:col>
      <xdr:colOff>185208</xdr:colOff>
      <xdr:row>5</xdr:row>
      <xdr:rowOff>163916</xdr:rowOff>
    </xdr:to>
    <xdr:pic>
      <xdr:nvPicPr>
        <xdr:cNvPr id="3" name="Picture 42" descr="C:\Users\Orestes\Dropbox\#Consultorias\INFOP\Logos INFOP\logo_horizontal.fw.png">
          <a:extLst>
            <a:ext uri="{FF2B5EF4-FFF2-40B4-BE49-F238E27FC236}">
              <a16:creationId xmlns:a16="http://schemas.microsoft.com/office/drawing/2014/main" id="{971AC3A6-3BAE-4AAC-A18E-2AD11F3E7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19" y="0"/>
          <a:ext cx="4477649" cy="1047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1855931</xdr:colOff>
      <xdr:row>32</xdr:row>
      <xdr:rowOff>219835</xdr:rowOff>
    </xdr:from>
    <xdr:to>
      <xdr:col>16</xdr:col>
      <xdr:colOff>15875</xdr:colOff>
      <xdr:row>40</xdr:row>
      <xdr:rowOff>79375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E7CE127A-4973-4EA9-A16D-94A1EDB3F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788671</xdr:colOff>
      <xdr:row>1</xdr:row>
      <xdr:rowOff>1</xdr:rowOff>
    </xdr:from>
    <xdr:to>
      <xdr:col>15</xdr:col>
      <xdr:colOff>476250</xdr:colOff>
      <xdr:row>3</xdr:row>
      <xdr:rowOff>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F9E43B6B-500A-4B98-9ECD-448F4F71445F}"/>
            </a:ext>
          </a:extLst>
        </xdr:cNvPr>
        <xdr:cNvGrpSpPr/>
      </xdr:nvGrpSpPr>
      <xdr:grpSpPr>
        <a:xfrm>
          <a:off x="788671" y="723901"/>
          <a:ext cx="15811499" cy="1447799"/>
          <a:chOff x="521804" y="75308"/>
          <a:chExt cx="9157515" cy="1195427"/>
        </a:xfrm>
      </xdr:grpSpPr>
      <xdr:grpSp>
        <xdr:nvGrpSpPr>
          <xdr:cNvPr id="4" name="Group 1">
            <a:extLst>
              <a:ext uri="{FF2B5EF4-FFF2-40B4-BE49-F238E27FC236}">
                <a16:creationId xmlns:a16="http://schemas.microsoft.com/office/drawing/2014/main" id="{4232DD8A-CC1B-4231-983E-7E2B37F01BAC}"/>
              </a:ext>
            </a:extLst>
          </xdr:cNvPr>
          <xdr:cNvGrpSpPr/>
        </xdr:nvGrpSpPr>
        <xdr:grpSpPr>
          <a:xfrm>
            <a:off x="521804" y="75308"/>
            <a:ext cx="9157515" cy="1195427"/>
            <a:chOff x="-203879" y="15761"/>
            <a:chExt cx="5668654" cy="558103"/>
          </a:xfrm>
        </xdr:grpSpPr>
        <xdr:sp macro="" textlink="">
          <xdr:nvSpPr>
            <xdr:cNvPr id="6" name="TextBox 2">
              <a:extLst>
                <a:ext uri="{FF2B5EF4-FFF2-40B4-BE49-F238E27FC236}">
                  <a16:creationId xmlns:a16="http://schemas.microsoft.com/office/drawing/2014/main" id="{0C537122-13A6-4D81-9401-7CC3BEBA036C}"/>
                </a:ext>
              </a:extLst>
            </xdr:cNvPr>
            <xdr:cNvSpPr txBox="1">
              <a:spLocks/>
            </xdr:cNvSpPr>
          </xdr:nvSpPr>
          <xdr:spPr>
            <a:xfrm>
              <a:off x="-203879" y="19051"/>
              <a:ext cx="5668653" cy="54755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s-HN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7" name="TextBox 4">
              <a:extLst>
                <a:ext uri="{FF2B5EF4-FFF2-40B4-BE49-F238E27FC236}">
                  <a16:creationId xmlns:a16="http://schemas.microsoft.com/office/drawing/2014/main" id="{86623C2E-31FD-4991-93E8-C985DBA7C814}"/>
                </a:ext>
              </a:extLst>
            </xdr:cNvPr>
            <xdr:cNvSpPr txBox="1"/>
          </xdr:nvSpPr>
          <xdr:spPr>
            <a:xfrm>
              <a:off x="1443573" y="19248"/>
              <a:ext cx="2728933" cy="554616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HN" sz="140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SISTEMA DE GESTIÓN DE CALIDAD</a:t>
              </a:r>
            </a:p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HN" sz="14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PLANIFICACIÓN Y PRESUPUESTO</a:t>
              </a:r>
            </a:p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HN" sz="14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Formato Acciones formativas por cursos, horas y participantes según Sectores Economicos.</a:t>
              </a:r>
            </a:p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HN" sz="11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" name="TextBox 5">
              <a:extLst>
                <a:ext uri="{FF2B5EF4-FFF2-40B4-BE49-F238E27FC236}">
                  <a16:creationId xmlns:a16="http://schemas.microsoft.com/office/drawing/2014/main" id="{B97371ED-CF6D-4145-AD0B-C15F3D9608CE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4172504" y="15761"/>
              <a:ext cx="1292271" cy="189525"/>
            </a:xfrm>
            <a:prstGeom prst="rect">
              <a:avLst/>
            </a:prstGeom>
            <a:solidFill>
              <a:schemeClr val="lt1"/>
            </a:solidFill>
            <a:ln w="3175" cap="sq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HN" sz="1100" b="0" i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PP-FO-031</a:t>
              </a:r>
            </a:p>
          </xdr:txBody>
        </xdr:sp>
        <xdr:sp macro="" textlink="">
          <xdr:nvSpPr>
            <xdr:cNvPr id="9" name="TextBox 6">
              <a:extLst>
                <a:ext uri="{FF2B5EF4-FFF2-40B4-BE49-F238E27FC236}">
                  <a16:creationId xmlns:a16="http://schemas.microsoft.com/office/drawing/2014/main" id="{D6A68631-6E70-4D75-A14F-7646DA7755E2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4172504" y="384090"/>
              <a:ext cx="1292270" cy="183142"/>
            </a:xfrm>
            <a:prstGeom prst="rect">
              <a:avLst/>
            </a:prstGeom>
            <a:solidFill>
              <a:schemeClr val="lt1"/>
            </a:solidFill>
            <a:ln w="6350" cap="sq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marL="0" indent="0" algn="ctr"/>
              <a:r>
                <a:rPr lang="es-HN" sz="1100" b="0" i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FECHA:</a:t>
              </a:r>
              <a:r>
                <a:rPr lang="es-HN" sz="1100" b="0" i="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06/05/2021</a:t>
              </a:r>
              <a:endParaRPr lang="es-HN"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0" name="TextBox 7">
              <a:extLst>
                <a:ext uri="{FF2B5EF4-FFF2-40B4-BE49-F238E27FC236}">
                  <a16:creationId xmlns:a16="http://schemas.microsoft.com/office/drawing/2014/main" id="{9C434ECE-9703-4B80-861B-A91837A00A72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4182353" y="218999"/>
              <a:ext cx="1227307" cy="164122"/>
            </a:xfrm>
            <a:prstGeom prst="rect">
              <a:avLst/>
            </a:prstGeom>
            <a:solidFill>
              <a:schemeClr val="lt1"/>
            </a:solidFill>
            <a:ln w="12700" cap="sq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HN" sz="1100" b="0" i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VERSIÓN</a:t>
              </a:r>
              <a:r>
                <a:rPr lang="es-HN" sz="1100" b="0" i="0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: 01</a:t>
              </a:r>
              <a:endParaRPr lang="es-HN" sz="1100" b="0" i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pic>
        <xdr:nvPicPr>
          <xdr:cNvPr id="5" name="Imagen 4">
            <a:extLst>
              <a:ext uri="{FF2B5EF4-FFF2-40B4-BE49-F238E27FC236}">
                <a16:creationId xmlns:a16="http://schemas.microsoft.com/office/drawing/2014/main" id="{77A75B3A-445F-4123-AB35-072022E92BD5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4266" y="296245"/>
            <a:ext cx="2238503" cy="718701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788671</xdr:colOff>
      <xdr:row>1</xdr:row>
      <xdr:rowOff>2541</xdr:rowOff>
    </xdr:from>
    <xdr:to>
      <xdr:col>15</xdr:col>
      <xdr:colOff>476250</xdr:colOff>
      <xdr:row>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685800E-F26F-4C06-84E0-9CF2DDB119E1}"/>
            </a:ext>
          </a:extLst>
        </xdr:cNvPr>
        <xdr:cNvGrpSpPr/>
      </xdr:nvGrpSpPr>
      <xdr:grpSpPr>
        <a:xfrm>
          <a:off x="788671" y="725464"/>
          <a:ext cx="15787271" cy="1443305"/>
          <a:chOff x="-203879" y="15761"/>
          <a:chExt cx="5668654" cy="558103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FDC55C92-D2F0-4396-AA3A-DF05F06B9B35}"/>
              </a:ext>
            </a:extLst>
          </xdr:cNvPr>
          <xdr:cNvSpPr txBox="1"/>
        </xdr:nvSpPr>
        <xdr:spPr>
          <a:xfrm>
            <a:off x="-203879" y="19051"/>
            <a:ext cx="5668653" cy="54755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HN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B9783C35-8BC5-4E66-AF2E-D93DF829825A}"/>
              </a:ext>
            </a:extLst>
          </xdr:cNvPr>
          <xdr:cNvSpPr txBox="1"/>
        </xdr:nvSpPr>
        <xdr:spPr>
          <a:xfrm>
            <a:off x="1443573" y="19248"/>
            <a:ext cx="2728933" cy="554616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400" b="0">
                <a:solidFill>
                  <a:schemeClr val="tx1"/>
                </a:solidFill>
                <a:latin typeface="Arial" panose="020B0604020202020204" pitchFamily="7" charset="0"/>
                <a:cs typeface="Arial" panose="020B0604020202020204" pitchFamily="7" charset="0"/>
              </a:rPr>
              <a:t>SISTEMA DE GESTIÓN DE CALIDAD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kumimoji="0" lang="es-HN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anose="020B0604020202020204" pitchFamily="7" charset="0"/>
                <a:ea typeface="+mn-ea"/>
                <a:cs typeface="Arial" panose="020B0604020202020204" pitchFamily="7" charset="0"/>
              </a:rPr>
              <a:t>PLANIFICACIÓN Y PRESUPUESTO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kumimoji="0" lang="es-HN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anose="020B0604020202020204" pitchFamily="7" charset="0"/>
                <a:ea typeface="+mn-ea"/>
                <a:cs typeface="Arial" panose="020B0604020202020204" pitchFamily="7" charset="0"/>
              </a:rPr>
              <a:t>Formato Acciones formativas por Cursos, Horas y Participantes Según Sectores Economicos.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endParaRPr lang="es-HN" sz="11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5" name="TextBox 5">
            <a:extLst>
              <a:ext uri="{FF2B5EF4-FFF2-40B4-BE49-F238E27FC236}">
                <a16:creationId xmlns:a16="http://schemas.microsoft.com/office/drawing/2014/main" id="{85DF6C8F-3FDE-44B2-A062-F7A6F1C8B550}"/>
              </a:ext>
            </a:extLst>
          </xdr:cNvPr>
          <xdr:cNvSpPr txBox="1">
            <a:spLocks noChangeAspect="1"/>
          </xdr:cNvSpPr>
        </xdr:nvSpPr>
        <xdr:spPr>
          <a:xfrm>
            <a:off x="4172504" y="15761"/>
            <a:ext cx="1292271" cy="189525"/>
          </a:xfrm>
          <a:prstGeom prst="rect">
            <a:avLst/>
          </a:prstGeom>
          <a:solidFill>
            <a:schemeClr val="lt1"/>
          </a:solidFill>
          <a:ln w="3175" cap="sq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100" b="0" i="0">
                <a:solidFill>
                  <a:sysClr val="windowText" lastClr="000000"/>
                </a:solidFill>
                <a:latin typeface="Arial" panose="020B0604020202020204" pitchFamily="7" charset="0"/>
                <a:cs typeface="Arial" panose="020B0604020202020204" pitchFamily="7" charset="0"/>
              </a:rPr>
              <a:t>PP-FO-031</a:t>
            </a:r>
          </a:p>
        </xdr:txBody>
      </xdr:sp>
      <xdr:sp macro="" textlink="">
        <xdr:nvSpPr>
          <xdr:cNvPr id="6" name="TextBox 6">
            <a:extLst>
              <a:ext uri="{FF2B5EF4-FFF2-40B4-BE49-F238E27FC236}">
                <a16:creationId xmlns:a16="http://schemas.microsoft.com/office/drawing/2014/main" id="{2B474C37-859B-44FA-A723-1180F012186A}"/>
              </a:ext>
            </a:extLst>
          </xdr:cNvPr>
          <xdr:cNvSpPr txBox="1">
            <a:spLocks noChangeAspect="1"/>
          </xdr:cNvSpPr>
        </xdr:nvSpPr>
        <xdr:spPr>
          <a:xfrm>
            <a:off x="4172504" y="384090"/>
            <a:ext cx="1292270" cy="183142"/>
          </a:xfrm>
          <a:prstGeom prst="rect">
            <a:avLst/>
          </a:prstGeom>
          <a:solidFill>
            <a:schemeClr val="lt1"/>
          </a:solidFill>
          <a:ln w="6350" cap="sq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s-HN" sz="1100" b="0" i="0">
                <a:solidFill>
                  <a:sysClr val="windowText" lastClr="000000"/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rPr>
              <a:t>FECHA:</a:t>
            </a:r>
            <a:r>
              <a:rPr lang="es-HN" sz="1100" b="0" i="0" baseline="0">
                <a:solidFill>
                  <a:sysClr val="windowText" lastClr="000000"/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rPr>
              <a:t> 05/08/2022</a:t>
            </a:r>
            <a:endParaRPr lang="es-HN" sz="1100" b="0" i="0">
              <a:solidFill>
                <a:sysClr val="windowText" lastClr="000000"/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endParaRPr>
          </a:p>
        </xdr:txBody>
      </xdr:sp>
      <xdr:sp macro="" textlink="">
        <xdr:nvSpPr>
          <xdr:cNvPr id="7" name="TextBox 7">
            <a:extLst>
              <a:ext uri="{FF2B5EF4-FFF2-40B4-BE49-F238E27FC236}">
                <a16:creationId xmlns:a16="http://schemas.microsoft.com/office/drawing/2014/main" id="{561BC0D1-C914-462B-9858-9F5291040B61}"/>
              </a:ext>
            </a:extLst>
          </xdr:cNvPr>
          <xdr:cNvSpPr txBox="1">
            <a:spLocks noChangeAspect="1"/>
          </xdr:cNvSpPr>
        </xdr:nvSpPr>
        <xdr:spPr>
          <a:xfrm>
            <a:off x="4182353" y="218999"/>
            <a:ext cx="1227307" cy="164122"/>
          </a:xfrm>
          <a:prstGeom prst="rect">
            <a:avLst/>
          </a:prstGeom>
          <a:solidFill>
            <a:schemeClr val="lt1"/>
          </a:solidFill>
          <a:ln w="12700" cap="sq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100" b="0" i="0">
                <a:solidFill>
                  <a:sysClr val="windowText" lastClr="000000"/>
                </a:solidFill>
                <a:latin typeface="Arial" panose="020B0604020202020204" pitchFamily="7" charset="0"/>
                <a:cs typeface="Arial" panose="020B0604020202020204" pitchFamily="7" charset="0"/>
              </a:rPr>
              <a:t>VERSIÓN</a:t>
            </a:r>
            <a:r>
              <a:rPr lang="es-HN" sz="1100" b="0" i="0" baseline="0">
                <a:solidFill>
                  <a:sysClr val="windowText" lastClr="000000"/>
                </a:solidFill>
                <a:latin typeface="Arial" panose="020B0604020202020204" pitchFamily="7" charset="0"/>
                <a:cs typeface="Arial" panose="020B0604020202020204" pitchFamily="7" charset="0"/>
              </a:rPr>
              <a:t>: 02</a:t>
            </a:r>
            <a:endParaRPr lang="es-HN" sz="1100" b="0" i="0">
              <a:solidFill>
                <a:sysClr val="windowText" lastClr="000000"/>
              </a:solidFill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0</xdr:col>
      <xdr:colOff>1855931</xdr:colOff>
      <xdr:row>31</xdr:row>
      <xdr:rowOff>219835</xdr:rowOff>
    </xdr:from>
    <xdr:to>
      <xdr:col>16</xdr:col>
      <xdr:colOff>15875</xdr:colOff>
      <xdr:row>39</xdr:row>
      <xdr:rowOff>0</xdr:rowOff>
    </xdr:to>
    <xdr:graphicFrame macro="">
      <xdr:nvGraphicFramePr>
        <xdr:cNvPr id="8" name="1 Gráfico">
          <a:extLst>
            <a:ext uri="{FF2B5EF4-FFF2-40B4-BE49-F238E27FC236}">
              <a16:creationId xmlns:a16="http://schemas.microsoft.com/office/drawing/2014/main" id="{1F5A3AC4-A952-4634-ABCB-575568A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2531962</xdr:colOff>
      <xdr:row>0</xdr:row>
      <xdr:rowOff>675191</xdr:rowOff>
    </xdr:from>
    <xdr:to>
      <xdr:col>2</xdr:col>
      <xdr:colOff>838390</xdr:colOff>
      <xdr:row>2</xdr:row>
      <xdr:rowOff>459158</xdr:rowOff>
    </xdr:to>
    <xdr:pic>
      <xdr:nvPicPr>
        <xdr:cNvPr id="9" name="10 Imagen">
          <a:extLst>
            <a:ext uri="{FF2B5EF4-FFF2-40B4-BE49-F238E27FC236}">
              <a16:creationId xmlns:a16="http://schemas.microsoft.com/office/drawing/2014/main" id="{A70ED105-6D7B-45D9-8E79-8DEC90128ED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3" t="24639" r="23614" b="31302"/>
        <a:stretch>
          <a:fillRect/>
        </a:stretch>
      </xdr:blipFill>
      <xdr:spPr>
        <a:xfrm>
          <a:off x="2531962" y="675191"/>
          <a:ext cx="3571848" cy="11860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788671</xdr:colOff>
      <xdr:row>1</xdr:row>
      <xdr:rowOff>2541</xdr:rowOff>
    </xdr:from>
    <xdr:to>
      <xdr:col>15</xdr:col>
      <xdr:colOff>476250</xdr:colOff>
      <xdr:row>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8532CF3-3682-4C6A-ADE6-90029288B301}"/>
            </a:ext>
          </a:extLst>
        </xdr:cNvPr>
        <xdr:cNvGrpSpPr/>
      </xdr:nvGrpSpPr>
      <xdr:grpSpPr>
        <a:xfrm>
          <a:off x="788671" y="726441"/>
          <a:ext cx="15791179" cy="1445259"/>
          <a:chOff x="-203879" y="15761"/>
          <a:chExt cx="5668654" cy="558103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90BEA917-60FA-4768-BE5D-25DD0B2E189A}"/>
              </a:ext>
            </a:extLst>
          </xdr:cNvPr>
          <xdr:cNvSpPr txBox="1">
            <a:spLocks/>
          </xdr:cNvSpPr>
        </xdr:nvSpPr>
        <xdr:spPr>
          <a:xfrm>
            <a:off x="-203879" y="19051"/>
            <a:ext cx="5668653" cy="54755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HN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81BD3C82-5168-45CA-BF92-E2385A18D9D3}"/>
              </a:ext>
            </a:extLst>
          </xdr:cNvPr>
          <xdr:cNvSpPr txBox="1"/>
        </xdr:nvSpPr>
        <xdr:spPr>
          <a:xfrm>
            <a:off x="1443573" y="19248"/>
            <a:ext cx="2728933" cy="554616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4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SISTEMA DE GESTIÓN DE CALIDAD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HN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PLANIFICACIÓN Y PRESUPUESTO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HN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Formato Acciones formativas por cursos, horas y participantes según Sectores Economicos.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s-HN" sz="11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Box 5">
            <a:extLst>
              <a:ext uri="{FF2B5EF4-FFF2-40B4-BE49-F238E27FC236}">
                <a16:creationId xmlns:a16="http://schemas.microsoft.com/office/drawing/2014/main" id="{4B922410-5D2B-43DA-89D9-3FC707F13CFD}"/>
              </a:ext>
            </a:extLst>
          </xdr:cNvPr>
          <xdr:cNvSpPr txBox="1">
            <a:spLocks noChangeAspect="1"/>
          </xdr:cNvSpPr>
        </xdr:nvSpPr>
        <xdr:spPr>
          <a:xfrm>
            <a:off x="4172504" y="15761"/>
            <a:ext cx="1292271" cy="189525"/>
          </a:xfrm>
          <a:prstGeom prst="rect">
            <a:avLst/>
          </a:prstGeom>
          <a:solidFill>
            <a:schemeClr val="lt1"/>
          </a:solidFill>
          <a:ln w="3175" cap="sq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100" b="0" i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PP-FO-031</a:t>
            </a:r>
          </a:p>
        </xdr:txBody>
      </xdr:sp>
      <xdr:sp macro="" textlink="">
        <xdr:nvSpPr>
          <xdr:cNvPr id="6" name="TextBox 6">
            <a:extLst>
              <a:ext uri="{FF2B5EF4-FFF2-40B4-BE49-F238E27FC236}">
                <a16:creationId xmlns:a16="http://schemas.microsoft.com/office/drawing/2014/main" id="{A70F8896-C8A3-4BBD-A3F8-A58992188AB4}"/>
              </a:ext>
            </a:extLst>
          </xdr:cNvPr>
          <xdr:cNvSpPr txBox="1">
            <a:spLocks noChangeAspect="1"/>
          </xdr:cNvSpPr>
        </xdr:nvSpPr>
        <xdr:spPr>
          <a:xfrm>
            <a:off x="4172504" y="384090"/>
            <a:ext cx="1292270" cy="183142"/>
          </a:xfrm>
          <a:prstGeom prst="rect">
            <a:avLst/>
          </a:prstGeom>
          <a:solidFill>
            <a:schemeClr val="lt1"/>
          </a:solidFill>
          <a:ln w="6350" cap="sq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s-HN"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FECHA:</a:t>
            </a:r>
            <a:r>
              <a:rPr lang="es-HN" sz="1100" b="0" i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05/08/2022</a:t>
            </a:r>
            <a:endParaRPr lang="es-HN" sz="1100" b="0" i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7" name="TextBox 7">
            <a:extLst>
              <a:ext uri="{FF2B5EF4-FFF2-40B4-BE49-F238E27FC236}">
                <a16:creationId xmlns:a16="http://schemas.microsoft.com/office/drawing/2014/main" id="{8896C5A2-5DB5-4BEC-99EE-09385A9E8E34}"/>
              </a:ext>
            </a:extLst>
          </xdr:cNvPr>
          <xdr:cNvSpPr txBox="1">
            <a:spLocks noChangeAspect="1"/>
          </xdr:cNvSpPr>
        </xdr:nvSpPr>
        <xdr:spPr>
          <a:xfrm>
            <a:off x="4182353" y="218999"/>
            <a:ext cx="1227307" cy="164122"/>
          </a:xfrm>
          <a:prstGeom prst="rect">
            <a:avLst/>
          </a:prstGeom>
          <a:solidFill>
            <a:schemeClr val="lt1"/>
          </a:solidFill>
          <a:ln w="12700" cap="sq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100" b="0" i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VERSIÓN</a:t>
            </a:r>
            <a:r>
              <a:rPr lang="es-HN" sz="1100" b="0" i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: 02</a:t>
            </a:r>
            <a:endParaRPr lang="es-HN" sz="1100" b="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0</xdr:col>
      <xdr:colOff>1855931</xdr:colOff>
      <xdr:row>31</xdr:row>
      <xdr:rowOff>219835</xdr:rowOff>
    </xdr:from>
    <xdr:to>
      <xdr:col>16</xdr:col>
      <xdr:colOff>15875</xdr:colOff>
      <xdr:row>39</xdr:row>
      <xdr:rowOff>0</xdr:rowOff>
    </xdr:to>
    <xdr:graphicFrame macro="">
      <xdr:nvGraphicFramePr>
        <xdr:cNvPr id="8" name="1 Gráfico">
          <a:extLst>
            <a:ext uri="{FF2B5EF4-FFF2-40B4-BE49-F238E27FC236}">
              <a16:creationId xmlns:a16="http://schemas.microsoft.com/office/drawing/2014/main" id="{4E98DC36-DC57-43A2-B1C9-E5A5CD393E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2531962</xdr:colOff>
      <xdr:row>0</xdr:row>
      <xdr:rowOff>675191</xdr:rowOff>
    </xdr:from>
    <xdr:to>
      <xdr:col>2</xdr:col>
      <xdr:colOff>838390</xdr:colOff>
      <xdr:row>2</xdr:row>
      <xdr:rowOff>459158</xdr:rowOff>
    </xdr:to>
    <xdr:pic>
      <xdr:nvPicPr>
        <xdr:cNvPr id="9" name="10 Imagen">
          <a:extLst>
            <a:ext uri="{FF2B5EF4-FFF2-40B4-BE49-F238E27FC236}">
              <a16:creationId xmlns:a16="http://schemas.microsoft.com/office/drawing/2014/main" id="{B977A234-BFDF-47F7-81A6-3D4BD12DD4B3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3" t="24639" r="23614" b="31302"/>
        <a:stretch/>
      </xdr:blipFill>
      <xdr:spPr bwMode="auto">
        <a:xfrm>
          <a:off x="2531962" y="675191"/>
          <a:ext cx="3571848" cy="118604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788671</xdr:colOff>
      <xdr:row>1</xdr:row>
      <xdr:rowOff>2541</xdr:rowOff>
    </xdr:from>
    <xdr:to>
      <xdr:col>15</xdr:col>
      <xdr:colOff>476250</xdr:colOff>
      <xdr:row>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5AF2359-CAA3-4815-86AD-D5DE027E4CAC}"/>
            </a:ext>
          </a:extLst>
        </xdr:cNvPr>
        <xdr:cNvGrpSpPr/>
      </xdr:nvGrpSpPr>
      <xdr:grpSpPr>
        <a:xfrm>
          <a:off x="788671" y="726441"/>
          <a:ext cx="15811499" cy="1445259"/>
          <a:chOff x="-203879" y="15761"/>
          <a:chExt cx="5668654" cy="558103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DD1C53F5-AC91-4E0F-8986-D744BB9FF258}"/>
              </a:ext>
            </a:extLst>
          </xdr:cNvPr>
          <xdr:cNvSpPr txBox="1">
            <a:spLocks/>
          </xdr:cNvSpPr>
        </xdr:nvSpPr>
        <xdr:spPr>
          <a:xfrm>
            <a:off x="-203879" y="19051"/>
            <a:ext cx="5668653" cy="54755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HN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2B135EC7-CDC6-4482-AD7C-9F7F36EA00D8}"/>
              </a:ext>
            </a:extLst>
          </xdr:cNvPr>
          <xdr:cNvSpPr txBox="1"/>
        </xdr:nvSpPr>
        <xdr:spPr>
          <a:xfrm>
            <a:off x="1443573" y="19248"/>
            <a:ext cx="2728933" cy="554616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4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SISTEMA DE GESTIÓN DE CALIDAD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HN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PLANIFICACIÓN Y PRESUPUESTO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HN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Formato Acciones formativas por cursos, horas y participantes según Sectores Economicos.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s-HN" sz="11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Box 5">
            <a:extLst>
              <a:ext uri="{FF2B5EF4-FFF2-40B4-BE49-F238E27FC236}">
                <a16:creationId xmlns:a16="http://schemas.microsoft.com/office/drawing/2014/main" id="{5FE815CB-EA0E-46F5-AAA3-29E01F90806D}"/>
              </a:ext>
            </a:extLst>
          </xdr:cNvPr>
          <xdr:cNvSpPr txBox="1">
            <a:spLocks noChangeAspect="1"/>
          </xdr:cNvSpPr>
        </xdr:nvSpPr>
        <xdr:spPr>
          <a:xfrm>
            <a:off x="4172504" y="15761"/>
            <a:ext cx="1292271" cy="189525"/>
          </a:xfrm>
          <a:prstGeom prst="rect">
            <a:avLst/>
          </a:prstGeom>
          <a:solidFill>
            <a:schemeClr val="lt1"/>
          </a:solidFill>
          <a:ln w="3175" cap="sq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100" b="0" i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PP-FO-031</a:t>
            </a:r>
          </a:p>
        </xdr:txBody>
      </xdr:sp>
      <xdr:sp macro="" textlink="">
        <xdr:nvSpPr>
          <xdr:cNvPr id="6" name="TextBox 6">
            <a:extLst>
              <a:ext uri="{FF2B5EF4-FFF2-40B4-BE49-F238E27FC236}">
                <a16:creationId xmlns:a16="http://schemas.microsoft.com/office/drawing/2014/main" id="{2F8656FD-5142-47B4-B546-35914FAC08C7}"/>
              </a:ext>
            </a:extLst>
          </xdr:cNvPr>
          <xdr:cNvSpPr txBox="1">
            <a:spLocks noChangeAspect="1"/>
          </xdr:cNvSpPr>
        </xdr:nvSpPr>
        <xdr:spPr>
          <a:xfrm>
            <a:off x="4172504" y="384090"/>
            <a:ext cx="1292270" cy="183142"/>
          </a:xfrm>
          <a:prstGeom prst="rect">
            <a:avLst/>
          </a:prstGeom>
          <a:solidFill>
            <a:schemeClr val="lt1"/>
          </a:solidFill>
          <a:ln w="6350" cap="sq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s-HN"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FECHA:</a:t>
            </a:r>
            <a:r>
              <a:rPr lang="es-HN" sz="1100" b="0" i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05/08/2022</a:t>
            </a:r>
            <a:endParaRPr lang="es-HN" sz="1100" b="0" i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7" name="TextBox 7">
            <a:extLst>
              <a:ext uri="{FF2B5EF4-FFF2-40B4-BE49-F238E27FC236}">
                <a16:creationId xmlns:a16="http://schemas.microsoft.com/office/drawing/2014/main" id="{33EEF530-ACC4-48D4-8E04-C1D593C917B2}"/>
              </a:ext>
            </a:extLst>
          </xdr:cNvPr>
          <xdr:cNvSpPr txBox="1">
            <a:spLocks noChangeAspect="1"/>
          </xdr:cNvSpPr>
        </xdr:nvSpPr>
        <xdr:spPr>
          <a:xfrm>
            <a:off x="4182353" y="218999"/>
            <a:ext cx="1227307" cy="164122"/>
          </a:xfrm>
          <a:prstGeom prst="rect">
            <a:avLst/>
          </a:prstGeom>
          <a:solidFill>
            <a:schemeClr val="lt1"/>
          </a:solidFill>
          <a:ln w="12700" cap="sq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100" b="0" i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VERSIÓN</a:t>
            </a:r>
            <a:r>
              <a:rPr lang="es-HN" sz="1100" b="0" i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: 02</a:t>
            </a:r>
            <a:endParaRPr lang="es-HN" sz="1100" b="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0</xdr:col>
      <xdr:colOff>1453764</xdr:colOff>
      <xdr:row>30</xdr:row>
      <xdr:rowOff>336252</xdr:rowOff>
    </xdr:from>
    <xdr:to>
      <xdr:col>15</xdr:col>
      <xdr:colOff>640292</xdr:colOff>
      <xdr:row>38</xdr:row>
      <xdr:rowOff>116417</xdr:rowOff>
    </xdr:to>
    <xdr:graphicFrame macro="">
      <xdr:nvGraphicFramePr>
        <xdr:cNvPr id="8" name="1 Gráfico">
          <a:extLst>
            <a:ext uri="{FF2B5EF4-FFF2-40B4-BE49-F238E27FC236}">
              <a16:creationId xmlns:a16="http://schemas.microsoft.com/office/drawing/2014/main" id="{DFEBA0F5-1EBB-4A45-B24E-187F3AAE65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2531962</xdr:colOff>
      <xdr:row>0</xdr:row>
      <xdr:rowOff>675191</xdr:rowOff>
    </xdr:from>
    <xdr:to>
      <xdr:col>2</xdr:col>
      <xdr:colOff>838390</xdr:colOff>
      <xdr:row>6</xdr:row>
      <xdr:rowOff>9578</xdr:rowOff>
    </xdr:to>
    <xdr:pic>
      <xdr:nvPicPr>
        <xdr:cNvPr id="9" name="10 Imagen">
          <a:extLst>
            <a:ext uri="{FF2B5EF4-FFF2-40B4-BE49-F238E27FC236}">
              <a16:creationId xmlns:a16="http://schemas.microsoft.com/office/drawing/2014/main" id="{D920607F-7D9D-4294-B19A-3913AF54623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3" t="24639" r="23614" b="31302"/>
        <a:stretch/>
      </xdr:blipFill>
      <xdr:spPr bwMode="auto">
        <a:xfrm>
          <a:off x="2531962" y="675191"/>
          <a:ext cx="3571848" cy="118604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Documentos%20Estadistica/Institucional/INSTITUCIONAL%20DICIEMBRE%202020%20OFICI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lyrivera/Downloads/REPORTE%20REGION%20CENTRO%20-%202021%20-%2007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P/Downloads/CUADROS%20NORTE%20DICIEMBRE%202021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P/Downloads/3.1,%203.2,%203.3%20Y%203.12%20REGION%20CEIBA%20-%20202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P/Downloads/AVANCE%20DICIEMRE/SUR%20dic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P/Downloads/CUADROS%20NORTE%20NOVIEMBRE%202021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Documentos%20Estadistica/Institucional/AVANCE%20INSTITUCIONAL%20DICIEMBRE%202022%20OFICIAL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Documentos%20Estadistica/Institucional/REPORTES%20INFOP%20OFICIALES%202023%20A%20DICIEMBRE%20OFICIALES%20ACT%20INFOP%20202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REPORTES%20DICIEMBRE%20OFICIAL%202024%20(2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P/Desktop/backup/Desktop/A&#209;O%202024/DICIEMBRE%202024/CFPI%20CENTRO%20%2010%20DE%20enero%20ultima%20act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P/Desktop/backup/Desktop/A&#209;O%202024/DICIEMBRE%202024/SUR%20DIC%20OFICI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BackuP%20Esli/ARCHIVOS%20MARIO/3.1,%203.2,%203.3,%203.12%20%20REGION%20CENTRO%20-%202020%20-%2012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OLANCHO%20DIC%20OFICI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BackuP%20Esli/ARCHIVOS%20MARIO/noviembre%202020/3.1%20Regional%20del%20Norte%20cuadros%20Noviembre%2020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BackuP%20Esli/ARCHIVOS%20MARIO/3.1cuadros%20cierre%20Diciembre%2020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Documentos%20Estadistica/Institucional/INSTITUCIONAL%20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P/Downloads/AVANCE%20DICIEMRE/AVANCE%20INSTITUCIONAL%20DICIEMBRE%20JEFA%2021%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EA%20GATE%20/PC%20WORK/JULIO/REPORTE%20REGION%20CENTRO%20-%202021%20-%2005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P/Downloads/3.1,%203.2,%203.3%20Y%203.12%20REGION%20CEIBA%20-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P/Downloads/AVANCE%20DICIEMRE/%20OLANCHO%20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-RE-090"/>
      <sheetName val="PP-RE-091"/>
      <sheetName val="MODOS"/>
      <sheetName val="PP-RE-092"/>
      <sheetName val="PP-RE-093"/>
      <sheetName val="RESULTADOS"/>
      <sheetName val="INFO JOVANI"/>
    </sheetNames>
    <sheetDataSet>
      <sheetData sheetId="0">
        <row r="14">
          <cell r="B14">
            <v>123332</v>
          </cell>
          <cell r="C14">
            <v>4473</v>
          </cell>
          <cell r="D14">
            <v>4276</v>
          </cell>
          <cell r="E14">
            <v>108714</v>
          </cell>
          <cell r="F14">
            <v>173799</v>
          </cell>
          <cell r="G14">
            <v>282513</v>
          </cell>
          <cell r="H14">
            <v>90852</v>
          </cell>
          <cell r="I14">
            <v>146858</v>
          </cell>
          <cell r="J14">
            <v>237710</v>
          </cell>
          <cell r="K14">
            <v>774</v>
          </cell>
          <cell r="L14">
            <v>1140</v>
          </cell>
          <cell r="M14">
            <v>1914</v>
          </cell>
          <cell r="N14">
            <v>14152</v>
          </cell>
          <cell r="O14">
            <v>25087</v>
          </cell>
          <cell r="P14">
            <v>39239</v>
          </cell>
        </row>
      </sheetData>
      <sheetData sheetId="1">
        <row r="51">
          <cell r="H51" t="str">
            <v>HOMBRES</v>
          </cell>
          <cell r="I51" t="str">
            <v>MUJERES</v>
          </cell>
        </row>
        <row r="52">
          <cell r="G52" t="str">
            <v>TOTAL INSTITUCIONAL</v>
          </cell>
          <cell r="H52">
            <v>90852</v>
          </cell>
          <cell r="I52">
            <v>146858</v>
          </cell>
        </row>
        <row r="53">
          <cell r="G53" t="str">
            <v>SECTOR AGROPECUARIO</v>
          </cell>
          <cell r="H53">
            <v>963</v>
          </cell>
          <cell r="I53">
            <v>851</v>
          </cell>
        </row>
        <row r="54">
          <cell r="G54" t="str">
            <v>SECTOR INDUSTRIA</v>
          </cell>
          <cell r="H54">
            <v>1648</v>
          </cell>
          <cell r="I54">
            <v>1387</v>
          </cell>
        </row>
        <row r="55">
          <cell r="G55" t="str">
            <v>SECTOR COMERCIO Y SERVICIOS</v>
          </cell>
          <cell r="H55">
            <v>88241</v>
          </cell>
          <cell r="I55">
            <v>144620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-FO-037"/>
      <sheetName val="PP-FO-038"/>
      <sheetName val="PP-FO-039"/>
      <sheetName val="PP-FO-058"/>
    </sheetNames>
    <sheetDataSet>
      <sheetData sheetId="0" refreshError="1"/>
      <sheetData sheetId="1" refreshError="1">
        <row r="34">
          <cell r="C34">
            <v>2920</v>
          </cell>
          <cell r="D34">
            <v>71</v>
          </cell>
          <cell r="E34">
            <v>30</v>
          </cell>
          <cell r="F34">
            <v>1329966</v>
          </cell>
          <cell r="G34">
            <v>1331312</v>
          </cell>
          <cell r="H34">
            <v>1000</v>
          </cell>
          <cell r="I34">
            <v>402</v>
          </cell>
          <cell r="J34">
            <v>1402</v>
          </cell>
          <cell r="K34">
            <v>206</v>
          </cell>
          <cell r="L34">
            <v>357</v>
          </cell>
          <cell r="M34">
            <v>563</v>
          </cell>
          <cell r="N34">
            <v>0</v>
          </cell>
          <cell r="O34">
            <v>0</v>
          </cell>
          <cell r="P34">
            <v>0</v>
          </cell>
          <cell r="Q34">
            <v>1</v>
          </cell>
          <cell r="R34">
            <v>1</v>
          </cell>
          <cell r="S34">
            <v>2</v>
          </cell>
        </row>
        <row r="55">
          <cell r="C55">
            <v>111860</v>
          </cell>
          <cell r="D55">
            <v>3666</v>
          </cell>
          <cell r="E55">
            <v>3664</v>
          </cell>
          <cell r="F55">
            <v>6699717</v>
          </cell>
          <cell r="G55">
            <v>6744747</v>
          </cell>
          <cell r="H55">
            <v>58631</v>
          </cell>
          <cell r="I55">
            <v>118735</v>
          </cell>
          <cell r="J55">
            <v>177366</v>
          </cell>
          <cell r="K55">
            <v>52135</v>
          </cell>
          <cell r="L55">
            <v>106270</v>
          </cell>
          <cell r="M55">
            <v>158405</v>
          </cell>
          <cell r="N55">
            <v>835</v>
          </cell>
          <cell r="O55">
            <v>2162</v>
          </cell>
          <cell r="P55">
            <v>2997</v>
          </cell>
          <cell r="Q55">
            <v>5643</v>
          </cell>
          <cell r="R55">
            <v>10273</v>
          </cell>
          <cell r="S55">
            <v>15916</v>
          </cell>
        </row>
      </sheetData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-FO-037 UNIDAD"/>
      <sheetName val="PP-FO-038 SECTORES"/>
      <sheetName val="PP-FO-039 MODOS"/>
      <sheetName val="PP-FO-058 PRODUCTO"/>
    </sheetNames>
    <sheetDataSet>
      <sheetData sheetId="0" refreshError="1"/>
      <sheetData sheetId="1" refreshError="1">
        <row r="24">
          <cell r="C24">
            <v>19881</v>
          </cell>
          <cell r="D24">
            <v>248</v>
          </cell>
          <cell r="E24">
            <v>229</v>
          </cell>
          <cell r="F24">
            <v>0</v>
          </cell>
          <cell r="G24">
            <v>0</v>
          </cell>
          <cell r="H24">
            <v>2035</v>
          </cell>
          <cell r="I24">
            <v>1225</v>
          </cell>
          <cell r="J24">
            <v>3260</v>
          </cell>
          <cell r="K24">
            <v>1632</v>
          </cell>
          <cell r="L24">
            <v>1207</v>
          </cell>
          <cell r="M24">
            <v>2839</v>
          </cell>
          <cell r="N24">
            <v>45</v>
          </cell>
          <cell r="O24">
            <v>8</v>
          </cell>
          <cell r="P24">
            <v>53</v>
          </cell>
          <cell r="Q24">
            <v>8</v>
          </cell>
          <cell r="R24">
            <v>0</v>
          </cell>
          <cell r="S24">
            <v>8</v>
          </cell>
        </row>
        <row r="41">
          <cell r="C41">
            <v>31478</v>
          </cell>
          <cell r="D41">
            <v>3459</v>
          </cell>
          <cell r="E41">
            <v>3455</v>
          </cell>
          <cell r="F41">
            <v>0</v>
          </cell>
          <cell r="G41">
            <v>0</v>
          </cell>
          <cell r="H41">
            <v>29553</v>
          </cell>
          <cell r="I41">
            <v>23667</v>
          </cell>
          <cell r="J41">
            <v>53220</v>
          </cell>
          <cell r="K41">
            <v>29253</v>
          </cell>
          <cell r="L41">
            <v>23138</v>
          </cell>
          <cell r="M41">
            <v>52391</v>
          </cell>
          <cell r="N41">
            <v>190</v>
          </cell>
          <cell r="O41">
            <v>236</v>
          </cell>
          <cell r="P41">
            <v>426</v>
          </cell>
        </row>
      </sheetData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ADES"/>
      <sheetName val="UNIDADES"/>
      <sheetName val="SECTORES"/>
      <sheetName val="PRODUCTOS 2021"/>
      <sheetName val="MODOS Y EDADES"/>
    </sheetNames>
    <sheetDataSet>
      <sheetData sheetId="0" refreshError="1"/>
      <sheetData sheetId="1" refreshError="1"/>
      <sheetData sheetId="2" refreshError="1">
        <row r="22">
          <cell r="B22">
            <v>13980</v>
          </cell>
          <cell r="C22">
            <v>45</v>
          </cell>
          <cell r="D22">
            <v>43</v>
          </cell>
          <cell r="G22">
            <v>576</v>
          </cell>
          <cell r="H22">
            <v>93</v>
          </cell>
          <cell r="I22">
            <v>669</v>
          </cell>
          <cell r="J22">
            <v>493</v>
          </cell>
          <cell r="K22">
            <v>81</v>
          </cell>
          <cell r="L22">
            <v>574</v>
          </cell>
          <cell r="M22">
            <v>38</v>
          </cell>
          <cell r="N22">
            <v>10</v>
          </cell>
          <cell r="O22">
            <v>48</v>
          </cell>
          <cell r="P22">
            <v>1</v>
          </cell>
          <cell r="Q22">
            <v>0</v>
          </cell>
          <cell r="R22">
            <v>1</v>
          </cell>
        </row>
        <row r="40">
          <cell r="B40">
            <v>5344</v>
          </cell>
          <cell r="C40">
            <v>144</v>
          </cell>
          <cell r="D40">
            <v>144</v>
          </cell>
          <cell r="G40">
            <v>1156</v>
          </cell>
          <cell r="H40">
            <v>3088</v>
          </cell>
          <cell r="I40">
            <v>4244</v>
          </cell>
          <cell r="J40">
            <v>1122</v>
          </cell>
          <cell r="K40">
            <v>2994</v>
          </cell>
          <cell r="L40">
            <v>4116</v>
          </cell>
          <cell r="M40">
            <v>27</v>
          </cell>
          <cell r="N40">
            <v>83</v>
          </cell>
          <cell r="O40">
            <v>110</v>
          </cell>
          <cell r="P40">
            <v>7</v>
          </cell>
          <cell r="Q40">
            <v>11</v>
          </cell>
          <cell r="R40">
            <v>18</v>
          </cell>
        </row>
      </sheetData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-FO-037"/>
      <sheetName val="PP-FO-038"/>
      <sheetName val="PP-FO-039"/>
      <sheetName val="PP-FO-058"/>
    </sheetNames>
    <sheetDataSet>
      <sheetData sheetId="0" refreshError="1"/>
      <sheetData sheetId="1" refreshError="1">
        <row r="16">
          <cell r="C16">
            <v>1918</v>
          </cell>
          <cell r="D16">
            <v>9</v>
          </cell>
          <cell r="E16">
            <v>9</v>
          </cell>
          <cell r="F16">
            <v>399356</v>
          </cell>
          <cell r="G16">
            <v>400086</v>
          </cell>
          <cell r="H16">
            <v>101</v>
          </cell>
          <cell r="I16">
            <v>66</v>
          </cell>
          <cell r="J16">
            <v>167</v>
          </cell>
          <cell r="K16">
            <v>87</v>
          </cell>
          <cell r="L16">
            <v>61</v>
          </cell>
          <cell r="M16">
            <v>148</v>
          </cell>
          <cell r="N16">
            <v>14</v>
          </cell>
          <cell r="O16">
            <v>5</v>
          </cell>
          <cell r="P16">
            <v>19</v>
          </cell>
          <cell r="Q16">
            <v>0</v>
          </cell>
          <cell r="R16">
            <v>0</v>
          </cell>
          <cell r="S16">
            <v>0</v>
          </cell>
        </row>
        <row r="19">
          <cell r="C19">
            <v>992</v>
          </cell>
          <cell r="D19">
            <v>25</v>
          </cell>
          <cell r="E19">
            <v>25</v>
          </cell>
          <cell r="F19">
            <v>709746</v>
          </cell>
          <cell r="G19">
            <v>699157</v>
          </cell>
          <cell r="H19">
            <v>191</v>
          </cell>
          <cell r="I19">
            <v>587</v>
          </cell>
          <cell r="J19">
            <v>778</v>
          </cell>
          <cell r="K19">
            <v>142</v>
          </cell>
          <cell r="L19">
            <v>439</v>
          </cell>
          <cell r="M19">
            <v>581</v>
          </cell>
          <cell r="N19">
            <v>51</v>
          </cell>
          <cell r="O19">
            <v>154</v>
          </cell>
          <cell r="P19">
            <v>205</v>
          </cell>
          <cell r="Q19">
            <v>5</v>
          </cell>
          <cell r="R19">
            <v>22</v>
          </cell>
          <cell r="S19">
            <v>27</v>
          </cell>
        </row>
      </sheetData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-FO-037 UNIDAD"/>
      <sheetName val="PP-FO-038 SECTORES"/>
      <sheetName val="PP-FO-039 MODOS"/>
      <sheetName val="PP-FO-058 PRODUCTO"/>
    </sheetNames>
    <sheetDataSet>
      <sheetData sheetId="0" refreshError="1"/>
      <sheetData sheetId="1" refreshError="1">
        <row r="24">
          <cell r="C24">
            <v>15993</v>
          </cell>
        </row>
        <row r="41">
          <cell r="Q41">
            <v>27</v>
          </cell>
          <cell r="R41">
            <v>95</v>
          </cell>
          <cell r="S41">
            <v>122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-FO-030"/>
      <sheetName val="PP-FO-031"/>
      <sheetName val="Hoja1"/>
      <sheetName val="PP-FO-054 JOVANI"/>
      <sheetName val="DIRECTOR"/>
      <sheetName val="PP-FO-032"/>
      <sheetName val="PRODUCTOS 2022"/>
      <sheetName val="PRODUCTOS 2022 (2)"/>
    </sheetNames>
    <sheetDataSet>
      <sheetData sheetId="0">
        <row r="15">
          <cell r="B15">
            <v>9398</v>
          </cell>
        </row>
      </sheetData>
      <sheetData sheetId="1">
        <row r="35">
          <cell r="J35" t="str">
            <v>HOMBRES</v>
          </cell>
          <cell r="K35" t="str">
            <v>MUJERES</v>
          </cell>
        </row>
        <row r="36">
          <cell r="I36" t="str">
            <v>TOTAL INSTITUCIONAL</v>
          </cell>
          <cell r="J36">
            <v>72951</v>
          </cell>
          <cell r="K36">
            <v>83988</v>
          </cell>
        </row>
        <row r="37">
          <cell r="I37" t="str">
            <v>SECTOR AGROPECUARIO</v>
          </cell>
          <cell r="J37">
            <v>6366</v>
          </cell>
          <cell r="K37">
            <v>7354</v>
          </cell>
        </row>
        <row r="38">
          <cell r="I38" t="str">
            <v>SECTOR INDUSTRIA</v>
          </cell>
          <cell r="J38">
            <v>6599</v>
          </cell>
          <cell r="K38">
            <v>3549</v>
          </cell>
        </row>
        <row r="39">
          <cell r="I39" t="str">
            <v>SECTOR COMERCIO Y SERVICIOS</v>
          </cell>
          <cell r="J39">
            <v>59986</v>
          </cell>
          <cell r="K39">
            <v>73085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ALES"/>
      <sheetName val="PROGRAMADO VS EJECUT"/>
      <sheetName val="SECTORES ECONOMICOS"/>
      <sheetName val="MODOS DE FORMACION"/>
      <sheetName val="EJECUCION MENSUAL X REGION"/>
      <sheetName val="PROGRAMAS"/>
      <sheetName val="CERTIFICACION "/>
    </sheetNames>
    <sheetDataSet>
      <sheetData sheetId="0">
        <row r="8">
          <cell r="B8">
            <v>433036.5</v>
          </cell>
          <cell r="C8">
            <v>10401</v>
          </cell>
          <cell r="D8">
            <v>10326</v>
          </cell>
          <cell r="E8" t="e">
            <v>#REF!</v>
          </cell>
          <cell r="F8" t="e">
            <v>#REF!</v>
          </cell>
          <cell r="G8">
            <v>136334</v>
          </cell>
          <cell r="H8">
            <v>195027</v>
          </cell>
          <cell r="I8">
            <v>331361</v>
          </cell>
          <cell r="J8">
            <v>119070</v>
          </cell>
          <cell r="K8">
            <v>165073</v>
          </cell>
          <cell r="L8">
            <v>284143</v>
          </cell>
          <cell r="M8">
            <v>1418</v>
          </cell>
          <cell r="N8">
            <v>2126</v>
          </cell>
          <cell r="O8">
            <v>3544</v>
          </cell>
          <cell r="P8">
            <v>14751</v>
          </cell>
          <cell r="Q8">
            <v>27724</v>
          </cell>
          <cell r="R8">
            <v>42475</v>
          </cell>
        </row>
      </sheetData>
      <sheetData sheetId="1"/>
      <sheetData sheetId="2">
        <row r="8">
          <cell r="L8">
            <v>284143</v>
          </cell>
        </row>
        <row r="35">
          <cell r="J35" t="str">
            <v>HOMBRES</v>
          </cell>
          <cell r="K35" t="str">
            <v>MUJERES</v>
          </cell>
        </row>
        <row r="36">
          <cell r="I36" t="str">
            <v>TOTAL INSTITUCIONAL</v>
          </cell>
          <cell r="J36">
            <v>119070</v>
          </cell>
          <cell r="K36">
            <v>165073</v>
          </cell>
        </row>
        <row r="37">
          <cell r="I37" t="str">
            <v>SECTOR AGROPECUARIO</v>
          </cell>
          <cell r="J37">
            <v>11234</v>
          </cell>
          <cell r="K37">
            <v>11944</v>
          </cell>
        </row>
        <row r="38">
          <cell r="I38" t="str">
            <v>SECTOR INDUSTRIA</v>
          </cell>
          <cell r="J38">
            <v>7683</v>
          </cell>
          <cell r="K38">
            <v>7542</v>
          </cell>
        </row>
        <row r="39">
          <cell r="I39" t="str">
            <v>SECTOR COMERCIO Y SERVICIOS</v>
          </cell>
          <cell r="J39">
            <v>100153</v>
          </cell>
          <cell r="K39">
            <v>145587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ALES"/>
      <sheetName val="SECTORES ECONOMICOS"/>
      <sheetName val="EJECUCION MENSUAL X REGION"/>
      <sheetName val="MODOS DE FORMACION"/>
      <sheetName val="PRORAMAS AG"/>
    </sheetNames>
    <sheetDataSet>
      <sheetData sheetId="0">
        <row r="8">
          <cell r="B8">
            <v>449095</v>
          </cell>
          <cell r="C8">
            <v>12594</v>
          </cell>
          <cell r="D8">
            <v>12523</v>
          </cell>
          <cell r="E8" t="e">
            <v>#VALUE!</v>
          </cell>
          <cell r="F8" t="e">
            <v>#VALUE!</v>
          </cell>
          <cell r="G8">
            <v>151062</v>
          </cell>
          <cell r="H8">
            <v>222441</v>
          </cell>
          <cell r="I8">
            <v>373503</v>
          </cell>
          <cell r="J8">
            <v>133342</v>
          </cell>
          <cell r="K8">
            <v>191803</v>
          </cell>
          <cell r="L8">
            <v>325145</v>
          </cell>
          <cell r="M8">
            <v>1906</v>
          </cell>
          <cell r="N8">
            <v>2473</v>
          </cell>
          <cell r="O8">
            <v>4379</v>
          </cell>
          <cell r="P8">
            <v>14675</v>
          </cell>
          <cell r="Q8">
            <v>27990</v>
          </cell>
          <cell r="R8">
            <v>42665</v>
          </cell>
        </row>
      </sheetData>
      <sheetData sheetId="1">
        <row r="34">
          <cell r="J34" t="str">
            <v>HOMBRES</v>
          </cell>
          <cell r="K34" t="str">
            <v>MUJERES</v>
          </cell>
        </row>
        <row r="35">
          <cell r="I35" t="str">
            <v>TOTAL INSTITUCIONAL</v>
          </cell>
          <cell r="J35">
            <v>133309</v>
          </cell>
          <cell r="K35">
            <v>191836</v>
          </cell>
        </row>
        <row r="36">
          <cell r="I36" t="str">
            <v>SECTOR AGROPECUARIO</v>
          </cell>
          <cell r="J36">
            <v>9209</v>
          </cell>
          <cell r="K36">
            <v>11419</v>
          </cell>
        </row>
        <row r="37">
          <cell r="I37" t="str">
            <v>SECTOR INDUSTRIA</v>
          </cell>
          <cell r="J37">
            <v>9668</v>
          </cell>
          <cell r="K37">
            <v>8368</v>
          </cell>
        </row>
        <row r="38">
          <cell r="I38" t="str">
            <v>SECTOR COMERCIO Y SERVICIOS</v>
          </cell>
          <cell r="J38">
            <v>114432</v>
          </cell>
          <cell r="K38">
            <v>172049</v>
          </cell>
        </row>
      </sheetData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(2)"/>
      <sheetName val="6106"/>
      <sheetName val="MODOS"/>
      <sheetName val="6203"/>
      <sheetName val="6204"/>
      <sheetName val="CIERRES"/>
      <sheetName val="6205"/>
      <sheetName val="6206"/>
      <sheetName val="6207"/>
      <sheetName val="6208"/>
      <sheetName val="6209"/>
      <sheetName val="6210"/>
      <sheetName val="6211"/>
      <sheetName val="6212"/>
      <sheetName val="6213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0">
          <cell r="B10">
            <v>269392.5</v>
          </cell>
        </row>
        <row r="67">
          <cell r="B67">
            <v>33697</v>
          </cell>
          <cell r="C67">
            <v>546</v>
          </cell>
          <cell r="D67">
            <v>546</v>
          </cell>
          <cell r="E67" t="e">
            <v>#VALUE!</v>
          </cell>
          <cell r="F67">
            <v>8465448</v>
          </cell>
          <cell r="G67">
            <v>3933</v>
          </cell>
          <cell r="H67">
            <v>4040</v>
          </cell>
          <cell r="I67">
            <v>7973</v>
          </cell>
          <cell r="J67">
            <v>3869</v>
          </cell>
          <cell r="K67">
            <v>4028</v>
          </cell>
          <cell r="L67">
            <v>7897</v>
          </cell>
          <cell r="M67">
            <v>64</v>
          </cell>
          <cell r="N67">
            <v>11</v>
          </cell>
          <cell r="O67">
            <v>75</v>
          </cell>
          <cell r="P67">
            <v>1</v>
          </cell>
          <cell r="Q67">
            <v>0</v>
          </cell>
          <cell r="R67">
            <v>1</v>
          </cell>
        </row>
        <row r="82">
          <cell r="B82">
            <v>97274.5</v>
          </cell>
          <cell r="C82">
            <v>663</v>
          </cell>
          <cell r="D82">
            <v>623</v>
          </cell>
          <cell r="E82">
            <v>8817356</v>
          </cell>
          <cell r="F82">
            <v>7415346</v>
          </cell>
          <cell r="G82">
            <v>6459</v>
          </cell>
          <cell r="H82">
            <v>6468</v>
          </cell>
          <cell r="I82">
            <v>12927</v>
          </cell>
          <cell r="J82">
            <v>4953</v>
          </cell>
          <cell r="K82">
            <v>5464</v>
          </cell>
          <cell r="L82">
            <v>10417</v>
          </cell>
          <cell r="M82">
            <v>493</v>
          </cell>
          <cell r="N82">
            <v>766</v>
          </cell>
          <cell r="O82">
            <v>1259</v>
          </cell>
          <cell r="P82">
            <v>343</v>
          </cell>
          <cell r="Q82">
            <v>174</v>
          </cell>
          <cell r="R82">
            <v>517</v>
          </cell>
        </row>
        <row r="94">
          <cell r="B94">
            <v>138421</v>
          </cell>
          <cell r="C94">
            <v>5430</v>
          </cell>
          <cell r="D94">
            <v>5429</v>
          </cell>
          <cell r="E94" t="e">
            <v>#VALUE!</v>
          </cell>
          <cell r="F94" t="e">
            <v>#VALUE!</v>
          </cell>
          <cell r="G94">
            <v>84996</v>
          </cell>
          <cell r="H94">
            <v>160313</v>
          </cell>
          <cell r="I94">
            <v>245309</v>
          </cell>
          <cell r="J94">
            <v>70364</v>
          </cell>
          <cell r="K94">
            <v>131699</v>
          </cell>
          <cell r="L94">
            <v>202063</v>
          </cell>
          <cell r="M94">
            <v>599</v>
          </cell>
          <cell r="N94">
            <v>1056</v>
          </cell>
          <cell r="O94">
            <v>1655</v>
          </cell>
          <cell r="P94">
            <v>14036</v>
          </cell>
          <cell r="Q94">
            <v>27537</v>
          </cell>
          <cell r="R94">
            <v>41573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-FO-041 UNIDADES"/>
      <sheetName val="PP-FO-042 SECTORES"/>
      <sheetName val="PP-FO-043 MODOS"/>
      <sheetName val="PP-FO-051 (2) PRODUCTOS"/>
    </sheetNames>
    <sheetDataSet>
      <sheetData sheetId="0" refreshError="1"/>
      <sheetData sheetId="1" refreshError="1">
        <row r="12">
          <cell r="C12">
            <v>7057</v>
          </cell>
          <cell r="D12">
            <v>202</v>
          </cell>
          <cell r="E12">
            <v>202</v>
          </cell>
          <cell r="F12">
            <v>8959922</v>
          </cell>
          <cell r="G12">
            <v>9006495</v>
          </cell>
          <cell r="H12">
            <v>1470</v>
          </cell>
          <cell r="I12">
            <v>1266</v>
          </cell>
          <cell r="J12">
            <v>2736</v>
          </cell>
          <cell r="K12">
            <v>1447</v>
          </cell>
          <cell r="L12">
            <v>1245</v>
          </cell>
          <cell r="M12">
            <v>2692</v>
          </cell>
          <cell r="N12">
            <v>23</v>
          </cell>
          <cell r="O12">
            <v>21</v>
          </cell>
          <cell r="P12">
            <v>44</v>
          </cell>
          <cell r="Q12">
            <v>0</v>
          </cell>
          <cell r="R12">
            <v>0</v>
          </cell>
          <cell r="S12">
            <v>0</v>
          </cell>
        </row>
        <row r="22">
          <cell r="C22">
            <v>11179</v>
          </cell>
          <cell r="D22">
            <v>123</v>
          </cell>
          <cell r="E22">
            <v>123</v>
          </cell>
          <cell r="F22">
            <v>4500116</v>
          </cell>
          <cell r="G22">
            <v>4639917</v>
          </cell>
          <cell r="H22">
            <v>1111</v>
          </cell>
          <cell r="I22">
            <v>1097</v>
          </cell>
          <cell r="J22">
            <v>2208</v>
          </cell>
          <cell r="K22">
            <v>992</v>
          </cell>
          <cell r="L22">
            <v>1031</v>
          </cell>
          <cell r="M22">
            <v>2023</v>
          </cell>
          <cell r="N22">
            <v>69</v>
          </cell>
          <cell r="O22">
            <v>63</v>
          </cell>
          <cell r="P22">
            <v>132</v>
          </cell>
          <cell r="Q22">
            <v>50</v>
          </cell>
          <cell r="R22">
            <v>3</v>
          </cell>
          <cell r="S22">
            <v>53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 &amp; 2"/>
      <sheetName val="3.12"/>
      <sheetName val="3.3"/>
    </sheetNames>
    <sheetDataSet>
      <sheetData sheetId="0" refreshError="1">
        <row r="10">
          <cell r="C10">
            <v>104451</v>
          </cell>
        </row>
        <row r="63">
          <cell r="C63">
            <v>8824</v>
          </cell>
          <cell r="D63">
            <v>90</v>
          </cell>
          <cell r="E63">
            <v>65</v>
          </cell>
          <cell r="F63">
            <v>946</v>
          </cell>
          <cell r="G63">
            <v>773</v>
          </cell>
          <cell r="H63">
            <v>1719</v>
          </cell>
          <cell r="I63">
            <v>615</v>
          </cell>
          <cell r="J63">
            <v>540</v>
          </cell>
          <cell r="K63">
            <v>1155</v>
          </cell>
          <cell r="L63">
            <v>20</v>
          </cell>
          <cell r="M63">
            <v>15</v>
          </cell>
          <cell r="N63">
            <v>35</v>
          </cell>
          <cell r="O63">
            <v>17</v>
          </cell>
          <cell r="P63">
            <v>2</v>
          </cell>
          <cell r="Q63">
            <v>19</v>
          </cell>
        </row>
        <row r="83">
          <cell r="C83">
            <v>3879</v>
          </cell>
          <cell r="D83">
            <v>122</v>
          </cell>
          <cell r="E83">
            <v>41</v>
          </cell>
          <cell r="F83">
            <v>1710</v>
          </cell>
          <cell r="G83">
            <v>697</v>
          </cell>
          <cell r="H83">
            <v>2407</v>
          </cell>
          <cell r="I83">
            <v>268</v>
          </cell>
          <cell r="J83">
            <v>450</v>
          </cell>
          <cell r="K83">
            <v>718</v>
          </cell>
          <cell r="L83">
            <v>22</v>
          </cell>
          <cell r="M83">
            <v>11</v>
          </cell>
          <cell r="N83">
            <v>33</v>
          </cell>
          <cell r="O83">
            <v>15</v>
          </cell>
          <cell r="P83">
            <v>35</v>
          </cell>
          <cell r="Q83">
            <v>50</v>
          </cell>
        </row>
        <row r="104">
          <cell r="C104">
            <v>91748</v>
          </cell>
          <cell r="D104">
            <v>2924</v>
          </cell>
          <cell r="E104">
            <v>2921</v>
          </cell>
          <cell r="F104">
            <v>92406</v>
          </cell>
          <cell r="G104">
            <v>164051</v>
          </cell>
          <cell r="H104">
            <v>256457</v>
          </cell>
          <cell r="I104">
            <v>77609</v>
          </cell>
          <cell r="J104">
            <v>137952</v>
          </cell>
          <cell r="K104">
            <v>215561</v>
          </cell>
          <cell r="L104">
            <v>658</v>
          </cell>
          <cell r="M104">
            <v>1033</v>
          </cell>
          <cell r="N104">
            <v>1691</v>
          </cell>
          <cell r="O104">
            <v>14107</v>
          </cell>
          <cell r="P104">
            <v>25022</v>
          </cell>
          <cell r="Q104">
            <v>39129</v>
          </cell>
        </row>
      </sheetData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221 INDUSTRIA"/>
      <sheetName val="10210 ACC FOR"/>
      <sheetName val="10211 CEFEDH CATACAMAS"/>
      <sheetName val="10212 CEFEDEH SMC"/>
      <sheetName val="10213 UAPA JUTI"/>
      <sheetName val="3.1 - UNIDAD EJECUTORA"/>
      <sheetName val="Hoja1"/>
    </sheetNames>
    <sheetDataSet>
      <sheetData sheetId="0"/>
      <sheetData sheetId="1"/>
      <sheetData sheetId="2"/>
      <sheetData sheetId="3"/>
      <sheetData sheetId="4"/>
      <sheetData sheetId="5">
        <row r="25">
          <cell r="C25">
            <v>16428</v>
          </cell>
        </row>
        <row r="28">
          <cell r="C28">
            <v>10211</v>
          </cell>
          <cell r="D28">
            <v>218</v>
          </cell>
          <cell r="E28">
            <v>218</v>
          </cell>
          <cell r="F28">
            <v>5959397</v>
          </cell>
          <cell r="G28">
            <v>6641571</v>
          </cell>
          <cell r="H28">
            <v>1149</v>
          </cell>
          <cell r="I28">
            <v>1720</v>
          </cell>
          <cell r="J28">
            <v>2869</v>
          </cell>
          <cell r="K28">
            <v>1100</v>
          </cell>
          <cell r="L28">
            <v>1686</v>
          </cell>
          <cell r="M28">
            <v>2786</v>
          </cell>
          <cell r="N28">
            <v>33</v>
          </cell>
          <cell r="O28">
            <v>35</v>
          </cell>
          <cell r="P28">
            <v>68</v>
          </cell>
          <cell r="Q28">
            <v>0</v>
          </cell>
          <cell r="R28">
            <v>15</v>
          </cell>
          <cell r="S28">
            <v>15</v>
          </cell>
        </row>
        <row r="33">
          <cell r="C33">
            <v>2422</v>
          </cell>
          <cell r="D33">
            <v>9</v>
          </cell>
          <cell r="E33">
            <v>8</v>
          </cell>
          <cell r="F33">
            <v>0</v>
          </cell>
          <cell r="G33">
            <v>0</v>
          </cell>
          <cell r="H33">
            <v>202</v>
          </cell>
          <cell r="I33">
            <v>2</v>
          </cell>
          <cell r="J33">
            <v>204</v>
          </cell>
          <cell r="K33">
            <v>141</v>
          </cell>
          <cell r="L33">
            <v>1</v>
          </cell>
          <cell r="M33">
            <v>142</v>
          </cell>
          <cell r="N33">
            <v>36</v>
          </cell>
          <cell r="O33">
            <v>0</v>
          </cell>
          <cell r="P33">
            <v>36</v>
          </cell>
          <cell r="Q33">
            <v>0</v>
          </cell>
          <cell r="R33">
            <v>0</v>
          </cell>
          <cell r="S33">
            <v>0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 UNIDAD"/>
      <sheetName val="3.2 SECTORES"/>
      <sheetName val="PRODUCTOS"/>
      <sheetName val="MODOS"/>
      <sheetName val="3.3 MODOS"/>
    </sheetNames>
    <sheetDataSet>
      <sheetData sheetId="0" refreshError="1"/>
      <sheetData sheetId="1" refreshError="1">
        <row r="13">
          <cell r="C13">
            <v>0</v>
          </cell>
          <cell r="D13">
            <v>10</v>
          </cell>
          <cell r="E13">
            <v>0</v>
          </cell>
          <cell r="F13">
            <v>107</v>
          </cell>
          <cell r="G13">
            <v>45</v>
          </cell>
          <cell r="H13">
            <v>152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40">
          <cell r="Q40">
            <v>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 UNIDAD"/>
      <sheetName val="3.2 SECTORES"/>
      <sheetName val="PRODUCTOS"/>
      <sheetName val="MODOS"/>
      <sheetName val="3.3 MODOS"/>
      <sheetName val="MODOS 2020"/>
    </sheetNames>
    <sheetDataSet>
      <sheetData sheetId="0" refreshError="1"/>
      <sheetData sheetId="1" refreshError="1">
        <row r="23">
          <cell r="C23">
            <v>3386</v>
          </cell>
          <cell r="D23">
            <v>242</v>
          </cell>
          <cell r="E23">
            <v>176</v>
          </cell>
          <cell r="F23">
            <v>2316</v>
          </cell>
          <cell r="G23">
            <v>1058</v>
          </cell>
          <cell r="H23">
            <v>3374</v>
          </cell>
          <cell r="I23">
            <v>1343</v>
          </cell>
          <cell r="J23">
            <v>912</v>
          </cell>
          <cell r="K23">
            <v>2255</v>
          </cell>
          <cell r="L23">
            <v>28</v>
          </cell>
          <cell r="M23">
            <v>8</v>
          </cell>
          <cell r="N23">
            <v>36</v>
          </cell>
          <cell r="O23">
            <v>1</v>
          </cell>
          <cell r="P23">
            <v>0</v>
          </cell>
          <cell r="Q23">
            <v>1</v>
          </cell>
        </row>
        <row r="40">
          <cell r="C40">
            <v>9937</v>
          </cell>
          <cell r="D40">
            <v>969</v>
          </cell>
          <cell r="E40">
            <v>967</v>
          </cell>
          <cell r="F40">
            <v>10345</v>
          </cell>
          <cell r="G40">
            <v>6129</v>
          </cell>
          <cell r="H40">
            <v>16474</v>
          </cell>
          <cell r="I40">
            <v>10297</v>
          </cell>
          <cell r="J40">
            <v>6053</v>
          </cell>
          <cell r="K40">
            <v>16350</v>
          </cell>
          <cell r="L40">
            <v>28</v>
          </cell>
          <cell r="M40">
            <v>34</v>
          </cell>
          <cell r="N40">
            <v>62</v>
          </cell>
          <cell r="O40">
            <v>2</v>
          </cell>
          <cell r="P40">
            <v>13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-FO-030"/>
      <sheetName val="PP-FO-031"/>
      <sheetName val="PP-FO-056 JOVANI"/>
      <sheetName val="PP-FO-058"/>
      <sheetName val="PROD DICIEMBRE"/>
      <sheetName val="PROD ACUMULADO"/>
    </sheetNames>
    <sheetDataSet>
      <sheetData sheetId="0" refreshError="1"/>
      <sheetData sheetId="1">
        <row r="36">
          <cell r="J36" t="str">
            <v>HOMBRES</v>
          </cell>
          <cell r="K36" t="str">
            <v>MUJERES</v>
          </cell>
        </row>
        <row r="37">
          <cell r="I37" t="str">
            <v>TOTAL INSTITUCIONAL</v>
          </cell>
          <cell r="J37">
            <v>85251</v>
          </cell>
          <cell r="K37">
            <v>135190</v>
          </cell>
        </row>
        <row r="38">
          <cell r="I38" t="str">
            <v>SECTOR AGROPECUARIO</v>
          </cell>
          <cell r="J38">
            <v>32</v>
          </cell>
          <cell r="K38">
            <v>12</v>
          </cell>
        </row>
        <row r="39">
          <cell r="I39" t="str">
            <v>SECTOR INDUSTRIA</v>
          </cell>
          <cell r="J39">
            <v>2431</v>
          </cell>
          <cell r="K39">
            <v>1777</v>
          </cell>
        </row>
        <row r="40">
          <cell r="I40" t="str">
            <v>SECTOR COMERCIO Y SERVICIOS</v>
          </cell>
          <cell r="J40">
            <v>82788</v>
          </cell>
          <cell r="K40">
            <v>133401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-FO-056 JOVANI"/>
      <sheetName val="PP-FO-030"/>
      <sheetName val="PP-FO-031"/>
      <sheetName val="Hoja1"/>
      <sheetName val="PP-FO-056 corregido jovani"/>
      <sheetName val="PP-FO-058"/>
      <sheetName val="DICIEMBRE"/>
      <sheetName val="ACUMULADO"/>
    </sheetNames>
    <sheetDataSet>
      <sheetData sheetId="0" refreshError="1"/>
      <sheetData sheetId="1" refreshError="1">
        <row r="11">
          <cell r="B11">
            <v>189993</v>
          </cell>
          <cell r="C11">
            <v>7719</v>
          </cell>
          <cell r="D11">
            <v>7630</v>
          </cell>
          <cell r="G11">
            <v>93858</v>
          </cell>
          <cell r="H11">
            <v>149076</v>
          </cell>
          <cell r="I11">
            <v>242934</v>
          </cell>
          <cell r="J11">
            <v>85251</v>
          </cell>
          <cell r="K11">
            <v>135190</v>
          </cell>
          <cell r="L11">
            <v>220441</v>
          </cell>
          <cell r="M11">
            <v>1326</v>
          </cell>
          <cell r="N11">
            <v>3088</v>
          </cell>
          <cell r="O11">
            <v>4414</v>
          </cell>
          <cell r="P11">
            <v>5730</v>
          </cell>
          <cell r="Q11">
            <v>10488</v>
          </cell>
          <cell r="R11">
            <v>16218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-FO-037"/>
      <sheetName val="PP-FO-038"/>
      <sheetName val="PP-FO-039"/>
      <sheetName val="PP-FO-058"/>
      <sheetName val="PP-FO-060"/>
    </sheetNames>
    <sheetDataSet>
      <sheetData sheetId="0" refreshError="1"/>
      <sheetData sheetId="1" refreshError="1">
        <row r="14">
          <cell r="B14">
            <v>0</v>
          </cell>
          <cell r="C14">
            <v>12</v>
          </cell>
          <cell r="D14">
            <v>0</v>
          </cell>
          <cell r="E14">
            <v>189</v>
          </cell>
          <cell r="F14">
            <v>76</v>
          </cell>
          <cell r="G14">
            <v>265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DADES"/>
      <sheetName val="SECTORES"/>
      <sheetName val="PRODUCTOS 2021"/>
    </sheetNames>
    <sheetDataSet>
      <sheetData sheetId="0" refreshError="1"/>
      <sheetData sheetId="1" refreshError="1">
        <row r="11">
          <cell r="B11">
            <v>40</v>
          </cell>
          <cell r="C11">
            <v>2</v>
          </cell>
          <cell r="D11">
            <v>2</v>
          </cell>
          <cell r="G11">
            <v>32</v>
          </cell>
          <cell r="H11">
            <v>12</v>
          </cell>
          <cell r="I11">
            <v>44</v>
          </cell>
          <cell r="J11">
            <v>32</v>
          </cell>
          <cell r="K11">
            <v>12</v>
          </cell>
          <cell r="L11">
            <v>44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</row>
      </sheetData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 - UNIDAD EJECUTORA"/>
      <sheetName val="3.2 - SECTOR ECONOMICO"/>
      <sheetName val="3.3 - MODO DE FORMACION"/>
      <sheetName val="3.12 PRODUCTO"/>
    </sheetNames>
    <sheetDataSet>
      <sheetData sheetId="0" refreshError="1"/>
      <sheetData sheetId="1" refreshError="1"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7">
          <cell r="D17">
            <v>1460</v>
          </cell>
          <cell r="E17">
            <v>27</v>
          </cell>
          <cell r="F17">
            <v>27</v>
          </cell>
          <cell r="G17">
            <v>0</v>
          </cell>
          <cell r="H17">
            <v>0</v>
          </cell>
          <cell r="I17">
            <v>268</v>
          </cell>
          <cell r="J17">
            <v>1010</v>
          </cell>
          <cell r="K17">
            <v>1278</v>
          </cell>
          <cell r="L17">
            <v>136</v>
          </cell>
          <cell r="M17">
            <v>560</v>
          </cell>
          <cell r="N17">
            <v>696</v>
          </cell>
          <cell r="O17">
            <v>120</v>
          </cell>
          <cell r="P17">
            <v>424</v>
          </cell>
          <cell r="Q17">
            <v>544</v>
          </cell>
          <cell r="R17">
            <v>14</v>
          </cell>
          <cell r="S17">
            <v>25</v>
          </cell>
          <cell r="T17">
            <v>39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383C-869F-4E36-BD6F-74D5AE71260F}">
  <dimension ref="A1:BM86"/>
  <sheetViews>
    <sheetView tabSelected="1" topLeftCell="A4" workbookViewId="0">
      <selection activeCell="A41" sqref="A41"/>
    </sheetView>
  </sheetViews>
  <sheetFormatPr baseColWidth="10" defaultColWidth="9.109375" defaultRowHeight="13.8"/>
  <cols>
    <col min="1" max="1" width="35.109375" style="1" customWidth="1"/>
    <col min="2" max="2" width="21.6640625" style="1" customWidth="1"/>
    <col min="3" max="3" width="16.44140625" style="1" customWidth="1"/>
    <col min="4" max="4" width="19.109375" style="1" customWidth="1"/>
    <col min="5" max="16" width="13" style="1" customWidth="1"/>
    <col min="17" max="65" width="9.109375" style="64"/>
    <col min="66" max="16384" width="9.109375" style="1"/>
  </cols>
  <sheetData>
    <row r="1" spans="1:65">
      <c r="G1" s="2" t="s">
        <v>0</v>
      </c>
      <c r="H1" s="2"/>
      <c r="I1" s="2"/>
      <c r="J1" s="2"/>
      <c r="K1" s="2"/>
      <c r="L1" s="2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1:65">
      <c r="G2" s="2"/>
      <c r="H2" s="2"/>
      <c r="I2" s="2"/>
      <c r="J2" s="2"/>
      <c r="K2" s="2"/>
      <c r="L2" s="2"/>
      <c r="M2" s="2"/>
      <c r="N2" s="2"/>
      <c r="O2" s="2"/>
      <c r="P2" s="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</row>
    <row r="3" spans="1:65">
      <c r="G3" s="2"/>
      <c r="H3" s="2"/>
      <c r="I3" s="2"/>
      <c r="J3" s="2"/>
      <c r="K3" s="2"/>
      <c r="L3" s="2"/>
      <c r="M3" s="2"/>
      <c r="N3" s="2"/>
      <c r="O3" s="2"/>
      <c r="P3" s="2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</row>
    <row r="4" spans="1:65">
      <c r="G4" s="2"/>
      <c r="H4" s="2"/>
      <c r="I4" s="2"/>
      <c r="J4" s="2"/>
      <c r="K4" s="2"/>
      <c r="L4" s="2"/>
      <c r="M4" s="2"/>
      <c r="N4" s="2"/>
      <c r="O4" s="2"/>
      <c r="P4" s="2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</row>
    <row r="5" spans="1:65">
      <c r="G5" s="2"/>
      <c r="H5" s="2"/>
      <c r="I5" s="2"/>
      <c r="J5" s="2"/>
      <c r="K5" s="2"/>
      <c r="L5" s="2"/>
      <c r="M5" s="2"/>
      <c r="N5" s="2"/>
      <c r="O5" s="2"/>
      <c r="P5" s="2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</row>
    <row r="6" spans="1:65" ht="14.4" thickBot="1"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</row>
    <row r="7" spans="1:65" ht="17.399999999999999" thickBot="1">
      <c r="A7" s="4" t="s">
        <v>1</v>
      </c>
      <c r="B7" s="4"/>
      <c r="C7" s="4"/>
      <c r="D7" s="4" t="s">
        <v>2</v>
      </c>
      <c r="E7" s="4"/>
      <c r="F7" s="4"/>
      <c r="G7" s="4"/>
      <c r="H7" s="4"/>
      <c r="I7" s="4"/>
      <c r="J7" s="4"/>
      <c r="K7" s="4"/>
      <c r="L7" s="4" t="s">
        <v>3</v>
      </c>
      <c r="M7" s="4"/>
      <c r="N7" s="4"/>
      <c r="O7" s="4"/>
      <c r="P7" s="4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</row>
    <row r="8" spans="1:65" ht="16.8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</row>
    <row r="9" spans="1:65" ht="16.8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</row>
    <row r="10" spans="1:65" s="7" customFormat="1" ht="20.25" customHeight="1">
      <c r="A10" s="6" t="s">
        <v>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65" s="7" customFormat="1" ht="22.5" customHeight="1">
      <c r="A11" s="6" t="s">
        <v>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65" s="7" customFormat="1" ht="22.5" customHeight="1" thickBot="1">
      <c r="A12" s="8">
        <v>44166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65" s="17" customFormat="1" ht="16.5" customHeight="1" thickBot="1">
      <c r="A13" s="10" t="s">
        <v>6</v>
      </c>
      <c r="B13" s="11"/>
      <c r="C13" s="12"/>
      <c r="D13" s="13"/>
      <c r="E13" s="14" t="s">
        <v>7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</row>
    <row r="14" spans="1:65" s="17" customFormat="1" ht="16.2" thickBot="1">
      <c r="A14" s="18"/>
      <c r="B14" s="19" t="s">
        <v>8</v>
      </c>
      <c r="C14" s="20" t="s">
        <v>9</v>
      </c>
      <c r="D14" s="21"/>
      <c r="E14" s="22" t="s">
        <v>10</v>
      </c>
      <c r="F14" s="23"/>
      <c r="G14" s="23"/>
      <c r="H14" s="22" t="s">
        <v>11</v>
      </c>
      <c r="I14" s="23"/>
      <c r="J14" s="24"/>
      <c r="K14" s="22" t="s">
        <v>12</v>
      </c>
      <c r="L14" s="23"/>
      <c r="M14" s="24"/>
      <c r="N14" s="22" t="s">
        <v>13</v>
      </c>
      <c r="O14" s="23"/>
      <c r="P14" s="24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</row>
    <row r="15" spans="1:65" s="17" customFormat="1" ht="16.2" thickBot="1">
      <c r="A15" s="25"/>
      <c r="B15" s="26" t="s">
        <v>14</v>
      </c>
      <c r="C15" s="27" t="s">
        <v>15</v>
      </c>
      <c r="D15" s="28" t="s">
        <v>16</v>
      </c>
      <c r="E15" s="29" t="s">
        <v>17</v>
      </c>
      <c r="F15" s="28" t="s">
        <v>18</v>
      </c>
      <c r="G15" s="28" t="s">
        <v>19</v>
      </c>
      <c r="H15" s="29" t="s">
        <v>17</v>
      </c>
      <c r="I15" s="28" t="s">
        <v>18</v>
      </c>
      <c r="J15" s="30" t="s">
        <v>19</v>
      </c>
      <c r="K15" s="29" t="s">
        <v>17</v>
      </c>
      <c r="L15" s="28" t="s">
        <v>18</v>
      </c>
      <c r="M15" s="31" t="s">
        <v>19</v>
      </c>
      <c r="N15" s="29" t="s">
        <v>17</v>
      </c>
      <c r="O15" s="28" t="s">
        <v>18</v>
      </c>
      <c r="P15" s="30" t="s">
        <v>19</v>
      </c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</row>
    <row r="16" spans="1:65" s="37" customFormat="1" ht="24" customHeight="1">
      <c r="A16" s="32" t="s">
        <v>20</v>
      </c>
      <c r="B16" s="33">
        <f>B19+B26+B33</f>
        <v>123332</v>
      </c>
      <c r="C16" s="33">
        <f t="shared" ref="C16:P16" si="0">C19+C26+C33</f>
        <v>4473</v>
      </c>
      <c r="D16" s="33">
        <f t="shared" si="0"/>
        <v>4276</v>
      </c>
      <c r="E16" s="33">
        <f t="shared" si="0"/>
        <v>108714</v>
      </c>
      <c r="F16" s="33">
        <f t="shared" si="0"/>
        <v>173799</v>
      </c>
      <c r="G16" s="34">
        <f>G19+G26+G33</f>
        <v>282513</v>
      </c>
      <c r="H16" s="33">
        <f t="shared" si="0"/>
        <v>90852</v>
      </c>
      <c r="I16" s="33">
        <f t="shared" si="0"/>
        <v>146858</v>
      </c>
      <c r="J16" s="73">
        <f t="shared" si="0"/>
        <v>237710</v>
      </c>
      <c r="K16" s="33">
        <f t="shared" si="0"/>
        <v>774</v>
      </c>
      <c r="L16" s="33">
        <f t="shared" si="0"/>
        <v>1140</v>
      </c>
      <c r="M16" s="33">
        <f t="shared" si="0"/>
        <v>1914</v>
      </c>
      <c r="N16" s="33">
        <f t="shared" si="0"/>
        <v>14152</v>
      </c>
      <c r="O16" s="33">
        <f t="shared" si="0"/>
        <v>25087</v>
      </c>
      <c r="P16" s="35">
        <f t="shared" si="0"/>
        <v>39239</v>
      </c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</row>
    <row r="17" spans="1:65" s="37" customFormat="1" ht="24" customHeight="1">
      <c r="A17" s="32"/>
      <c r="B17" s="34">
        <f>B16-B18</f>
        <v>0</v>
      </c>
      <c r="C17" s="34">
        <f t="shared" ref="C17:P17" si="1">C16-C18</f>
        <v>0</v>
      </c>
      <c r="D17" s="34">
        <f t="shared" si="1"/>
        <v>0</v>
      </c>
      <c r="E17" s="34">
        <f t="shared" si="1"/>
        <v>0</v>
      </c>
      <c r="F17" s="34">
        <f t="shared" si="1"/>
        <v>0</v>
      </c>
      <c r="G17" s="34">
        <f t="shared" si="1"/>
        <v>0</v>
      </c>
      <c r="H17" s="34">
        <f t="shared" si="1"/>
        <v>0</v>
      </c>
      <c r="I17" s="34">
        <f t="shared" si="1"/>
        <v>0</v>
      </c>
      <c r="J17" s="34">
        <f t="shared" si="1"/>
        <v>0</v>
      </c>
      <c r="K17" s="34">
        <f t="shared" si="1"/>
        <v>0</v>
      </c>
      <c r="L17" s="34">
        <f t="shared" si="1"/>
        <v>0</v>
      </c>
      <c r="M17" s="34">
        <f t="shared" si="1"/>
        <v>0</v>
      </c>
      <c r="N17" s="34">
        <f t="shared" si="1"/>
        <v>0</v>
      </c>
      <c r="O17" s="34">
        <f t="shared" si="1"/>
        <v>0</v>
      </c>
      <c r="P17" s="34">
        <f t="shared" si="1"/>
        <v>0</v>
      </c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</row>
    <row r="18" spans="1:65" s="41" customFormat="1" ht="24" customHeight="1">
      <c r="A18" s="38"/>
      <c r="B18" s="39">
        <f>'[1]PP-RE-090'!B14</f>
        <v>123332</v>
      </c>
      <c r="C18" s="39">
        <f>'[1]PP-RE-090'!C14</f>
        <v>4473</v>
      </c>
      <c r="D18" s="39">
        <f>'[1]PP-RE-090'!D14</f>
        <v>4276</v>
      </c>
      <c r="E18" s="39">
        <f>'[1]PP-RE-090'!E14</f>
        <v>108714</v>
      </c>
      <c r="F18" s="39">
        <f>'[1]PP-RE-090'!F14</f>
        <v>173799</v>
      </c>
      <c r="G18" s="39">
        <f>'[1]PP-RE-090'!G14</f>
        <v>282513</v>
      </c>
      <c r="H18" s="39">
        <f>'[1]PP-RE-090'!H14</f>
        <v>90852</v>
      </c>
      <c r="I18" s="39">
        <f>'[1]PP-RE-090'!I14</f>
        <v>146858</v>
      </c>
      <c r="J18" s="39">
        <f>'[1]PP-RE-090'!J14</f>
        <v>237710</v>
      </c>
      <c r="K18" s="39">
        <f>'[1]PP-RE-090'!K14</f>
        <v>774</v>
      </c>
      <c r="L18" s="39">
        <f>'[1]PP-RE-090'!L14</f>
        <v>1140</v>
      </c>
      <c r="M18" s="39">
        <f>'[1]PP-RE-090'!M14</f>
        <v>1914</v>
      </c>
      <c r="N18" s="39">
        <f>'[1]PP-RE-090'!N14</f>
        <v>14152</v>
      </c>
      <c r="O18" s="39">
        <f>'[1]PP-RE-090'!O14</f>
        <v>25087</v>
      </c>
      <c r="P18" s="39">
        <f>'[1]PP-RE-090'!P14</f>
        <v>39239</v>
      </c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</row>
    <row r="19" spans="1:65" s="7" customFormat="1" ht="21" customHeight="1">
      <c r="A19" s="42" t="s">
        <v>21</v>
      </c>
      <c r="B19" s="43">
        <f>SUM(B20:B24)</f>
        <v>10689</v>
      </c>
      <c r="C19" s="43">
        <f t="shared" ref="C19:P19" si="2">SUM(C20:C24)</f>
        <v>156</v>
      </c>
      <c r="D19" s="43">
        <f t="shared" si="2"/>
        <v>115</v>
      </c>
      <c r="E19" s="43">
        <f t="shared" si="2"/>
        <v>1434</v>
      </c>
      <c r="F19" s="43">
        <f t="shared" si="2"/>
        <v>1167</v>
      </c>
      <c r="G19" s="43">
        <f t="shared" si="2"/>
        <v>2601</v>
      </c>
      <c r="H19" s="43">
        <f t="shared" si="2"/>
        <v>963</v>
      </c>
      <c r="I19" s="43">
        <f t="shared" si="2"/>
        <v>851</v>
      </c>
      <c r="J19" s="43">
        <f t="shared" si="2"/>
        <v>1814</v>
      </c>
      <c r="K19" s="43">
        <f t="shared" si="2"/>
        <v>20</v>
      </c>
      <c r="L19" s="43">
        <f t="shared" si="2"/>
        <v>15</v>
      </c>
      <c r="M19" s="43">
        <f t="shared" si="2"/>
        <v>35</v>
      </c>
      <c r="N19" s="43">
        <f t="shared" si="2"/>
        <v>17</v>
      </c>
      <c r="O19" s="43">
        <f t="shared" si="2"/>
        <v>2</v>
      </c>
      <c r="P19" s="43">
        <f t="shared" si="2"/>
        <v>19</v>
      </c>
    </row>
    <row r="20" spans="1:65" s="7" customFormat="1" ht="17.100000000000001" customHeight="1">
      <c r="A20" s="44" t="s">
        <v>22</v>
      </c>
      <c r="B20" s="45">
        <f>'[2] 1 &amp; 2'!C63</f>
        <v>8824</v>
      </c>
      <c r="C20" s="45">
        <f>'[2] 1 &amp; 2'!D63</f>
        <v>90</v>
      </c>
      <c r="D20" s="45">
        <f>'[2] 1 &amp; 2'!E63</f>
        <v>65</v>
      </c>
      <c r="E20" s="45">
        <f>'[2] 1 &amp; 2'!F63</f>
        <v>946</v>
      </c>
      <c r="F20" s="45">
        <f>'[2] 1 &amp; 2'!G63</f>
        <v>773</v>
      </c>
      <c r="G20" s="45">
        <f>'[2] 1 &amp; 2'!H63</f>
        <v>1719</v>
      </c>
      <c r="H20" s="45">
        <f>'[2] 1 &amp; 2'!I63</f>
        <v>615</v>
      </c>
      <c r="I20" s="45">
        <f>'[2] 1 &amp; 2'!J63</f>
        <v>540</v>
      </c>
      <c r="J20" s="45">
        <f>'[2] 1 &amp; 2'!K63</f>
        <v>1155</v>
      </c>
      <c r="K20" s="45">
        <f>'[2] 1 &amp; 2'!L63</f>
        <v>20</v>
      </c>
      <c r="L20" s="45">
        <f>'[2] 1 &amp; 2'!M63</f>
        <v>15</v>
      </c>
      <c r="M20" s="45">
        <f>'[2] 1 &amp; 2'!N63</f>
        <v>35</v>
      </c>
      <c r="N20" s="45">
        <f>'[2] 1 &amp; 2'!O63</f>
        <v>17</v>
      </c>
      <c r="O20" s="45">
        <f>'[2] 1 &amp; 2'!P63</f>
        <v>2</v>
      </c>
      <c r="P20" s="45">
        <f>'[2] 1 &amp; 2'!Q63</f>
        <v>19</v>
      </c>
    </row>
    <row r="21" spans="1:65" s="48" customFormat="1" ht="21" customHeight="1">
      <c r="A21" s="46" t="s">
        <v>23</v>
      </c>
      <c r="B21" s="47">
        <f>'[3]3.2 SECTORES'!C13</f>
        <v>0</v>
      </c>
      <c r="C21" s="47">
        <f>'[3]3.2 SECTORES'!D13</f>
        <v>10</v>
      </c>
      <c r="D21" s="47">
        <f>'[3]3.2 SECTORES'!E13</f>
        <v>0</v>
      </c>
      <c r="E21" s="47">
        <f>'[3]3.2 SECTORES'!F13</f>
        <v>107</v>
      </c>
      <c r="F21" s="47">
        <f>'[3]3.2 SECTORES'!G13</f>
        <v>45</v>
      </c>
      <c r="G21" s="47">
        <f>'[3]3.2 SECTORES'!H13</f>
        <v>152</v>
      </c>
      <c r="H21" s="47">
        <f>'[3]3.2 SECTORES'!I13</f>
        <v>0</v>
      </c>
      <c r="I21" s="47">
        <f>'[3]3.2 SECTORES'!J13</f>
        <v>0</v>
      </c>
      <c r="J21" s="47">
        <f>'[3]3.2 SECTORES'!K13</f>
        <v>0</v>
      </c>
      <c r="K21" s="47">
        <f>'[3]3.2 SECTORES'!L13</f>
        <v>0</v>
      </c>
      <c r="L21" s="47">
        <f>'[3]3.2 SECTORES'!M13</f>
        <v>0</v>
      </c>
      <c r="M21" s="47">
        <f>'[3]3.2 SECTORES'!N13</f>
        <v>0</v>
      </c>
      <c r="N21" s="47">
        <f>'[3]3.2 SECTORES'!O13</f>
        <v>0</v>
      </c>
      <c r="O21" s="47">
        <f>'[3]3.2 SECTORES'!P13</f>
        <v>0</v>
      </c>
      <c r="P21" s="47">
        <f>'[3]3.2 SECTORES'!Q13</f>
        <v>0</v>
      </c>
    </row>
    <row r="22" spans="1:65" s="48" customFormat="1" ht="21" customHeight="1">
      <c r="A22" s="46" t="s">
        <v>24</v>
      </c>
      <c r="B22" s="47">
        <v>505</v>
      </c>
      <c r="C22" s="47">
        <v>16</v>
      </c>
      <c r="D22" s="47">
        <v>16</v>
      </c>
      <c r="E22" s="47">
        <v>153</v>
      </c>
      <c r="F22" s="47">
        <v>96</v>
      </c>
      <c r="G22" s="47">
        <v>249</v>
      </c>
      <c r="H22" s="47">
        <v>153</v>
      </c>
      <c r="I22" s="47">
        <v>96</v>
      </c>
      <c r="J22" s="47">
        <v>249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</row>
    <row r="23" spans="1:65" s="48" customFormat="1" ht="21" customHeight="1">
      <c r="A23" s="46" t="s">
        <v>25</v>
      </c>
      <c r="B23" s="49">
        <v>496</v>
      </c>
      <c r="C23" s="49">
        <v>18</v>
      </c>
      <c r="D23" s="49">
        <v>18</v>
      </c>
      <c r="E23" s="49">
        <v>101</v>
      </c>
      <c r="F23" s="49">
        <v>84</v>
      </c>
      <c r="G23" s="49">
        <v>185</v>
      </c>
      <c r="H23" s="49">
        <v>101</v>
      </c>
      <c r="I23" s="49">
        <v>84</v>
      </c>
      <c r="J23" s="49">
        <v>185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</row>
    <row r="24" spans="1:65" s="48" customFormat="1" ht="21" customHeight="1">
      <c r="A24" s="46" t="s">
        <v>26</v>
      </c>
      <c r="B24" s="49">
        <v>864</v>
      </c>
      <c r="C24" s="49">
        <v>22</v>
      </c>
      <c r="D24" s="49">
        <v>16</v>
      </c>
      <c r="E24" s="49">
        <v>127</v>
      </c>
      <c r="F24" s="49">
        <v>169</v>
      </c>
      <c r="G24" s="49">
        <v>296</v>
      </c>
      <c r="H24" s="49">
        <v>94</v>
      </c>
      <c r="I24" s="49">
        <v>131</v>
      </c>
      <c r="J24" s="49">
        <v>225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S24" s="50"/>
    </row>
    <row r="25" spans="1:65" s="48" customFormat="1" ht="21" customHeight="1">
      <c r="A25" s="42"/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49"/>
    </row>
    <row r="26" spans="1:65" s="48" customFormat="1" ht="21" customHeight="1">
      <c r="A26" s="42" t="s">
        <v>27</v>
      </c>
      <c r="B26" s="51">
        <f>SUM(B27:B31)</f>
        <v>7750</v>
      </c>
      <c r="C26" s="51">
        <f t="shared" ref="C26:P26" si="3">SUM(C27:C31)</f>
        <v>371</v>
      </c>
      <c r="D26" s="51">
        <f t="shared" si="3"/>
        <v>220</v>
      </c>
      <c r="E26" s="51">
        <f t="shared" si="3"/>
        <v>4167</v>
      </c>
      <c r="F26" s="51">
        <f t="shared" si="3"/>
        <v>1784</v>
      </c>
      <c r="G26" s="51">
        <f t="shared" si="3"/>
        <v>5951</v>
      </c>
      <c r="H26" s="51">
        <f t="shared" si="3"/>
        <v>1648</v>
      </c>
      <c r="I26" s="51">
        <f t="shared" si="3"/>
        <v>1387</v>
      </c>
      <c r="J26" s="51">
        <f t="shared" si="3"/>
        <v>3035</v>
      </c>
      <c r="K26" s="51">
        <f t="shared" si="3"/>
        <v>52</v>
      </c>
      <c r="L26" s="51">
        <f t="shared" si="3"/>
        <v>19</v>
      </c>
      <c r="M26" s="51">
        <f t="shared" si="3"/>
        <v>71</v>
      </c>
      <c r="N26" s="51">
        <f t="shared" si="3"/>
        <v>16</v>
      </c>
      <c r="O26" s="51">
        <f t="shared" si="3"/>
        <v>35</v>
      </c>
      <c r="P26" s="51">
        <f t="shared" si="3"/>
        <v>51</v>
      </c>
      <c r="S26" s="53"/>
    </row>
    <row r="27" spans="1:65" s="48" customFormat="1" ht="21" customHeight="1">
      <c r="A27" s="46" t="s">
        <v>22</v>
      </c>
      <c r="B27" s="47">
        <f>'[2] 1 &amp; 2'!C83</f>
        <v>3879</v>
      </c>
      <c r="C27" s="47">
        <f>'[2] 1 &amp; 2'!D83</f>
        <v>122</v>
      </c>
      <c r="D27" s="47">
        <f>'[2] 1 &amp; 2'!E83</f>
        <v>41</v>
      </c>
      <c r="E27" s="47">
        <f>'[2] 1 &amp; 2'!F83</f>
        <v>1710</v>
      </c>
      <c r="F27" s="47">
        <f>'[2] 1 &amp; 2'!G83</f>
        <v>697</v>
      </c>
      <c r="G27" s="47">
        <f>'[2] 1 &amp; 2'!H83</f>
        <v>2407</v>
      </c>
      <c r="H27" s="47">
        <f>'[2] 1 &amp; 2'!I83</f>
        <v>268</v>
      </c>
      <c r="I27" s="47">
        <f>'[2] 1 &amp; 2'!J83</f>
        <v>450</v>
      </c>
      <c r="J27" s="47">
        <f>'[2] 1 &amp; 2'!K83</f>
        <v>718</v>
      </c>
      <c r="K27" s="47">
        <f>'[2] 1 &amp; 2'!L83</f>
        <v>22</v>
      </c>
      <c r="L27" s="47">
        <f>'[2] 1 &amp; 2'!M83</f>
        <v>11</v>
      </c>
      <c r="M27" s="47">
        <f>'[2] 1 &amp; 2'!N83</f>
        <v>33</v>
      </c>
      <c r="N27" s="47">
        <f>'[2] 1 &amp; 2'!O83</f>
        <v>15</v>
      </c>
      <c r="O27" s="47">
        <f>'[2] 1 &amp; 2'!P83</f>
        <v>35</v>
      </c>
      <c r="P27" s="47">
        <f>'[2] 1 &amp; 2'!Q83</f>
        <v>50</v>
      </c>
      <c r="S27" s="53"/>
    </row>
    <row r="28" spans="1:65" s="48" customFormat="1" ht="21" customHeight="1">
      <c r="A28" s="46" t="s">
        <v>23</v>
      </c>
      <c r="B28" s="54">
        <f>'[4]3.2 SECTORES'!C23</f>
        <v>3386</v>
      </c>
      <c r="C28" s="54">
        <f>'[4]3.2 SECTORES'!D23</f>
        <v>242</v>
      </c>
      <c r="D28" s="54">
        <f>'[4]3.2 SECTORES'!E23</f>
        <v>176</v>
      </c>
      <c r="E28" s="54">
        <f>'[4]3.2 SECTORES'!F23</f>
        <v>2316</v>
      </c>
      <c r="F28" s="54">
        <f>'[4]3.2 SECTORES'!G23</f>
        <v>1058</v>
      </c>
      <c r="G28" s="54">
        <f>'[4]3.2 SECTORES'!H23</f>
        <v>3374</v>
      </c>
      <c r="H28" s="54">
        <f>'[4]3.2 SECTORES'!I23</f>
        <v>1343</v>
      </c>
      <c r="I28" s="54">
        <f>'[4]3.2 SECTORES'!J23</f>
        <v>912</v>
      </c>
      <c r="J28" s="54">
        <f>'[4]3.2 SECTORES'!K23</f>
        <v>2255</v>
      </c>
      <c r="K28" s="54">
        <f>'[4]3.2 SECTORES'!L23</f>
        <v>28</v>
      </c>
      <c r="L28" s="54">
        <f>'[4]3.2 SECTORES'!M23</f>
        <v>8</v>
      </c>
      <c r="M28" s="54">
        <f>'[4]3.2 SECTORES'!N23</f>
        <v>36</v>
      </c>
      <c r="N28" s="54">
        <f>'[4]3.2 SECTORES'!O23</f>
        <v>1</v>
      </c>
      <c r="O28" s="54">
        <f>'[4]3.2 SECTORES'!P23</f>
        <v>0</v>
      </c>
      <c r="P28" s="54">
        <f>'[4]3.2 SECTORES'!Q23</f>
        <v>1</v>
      </c>
    </row>
    <row r="29" spans="1:65" s="48" customFormat="1" ht="21" customHeight="1">
      <c r="A29" s="46" t="s">
        <v>24</v>
      </c>
      <c r="B29" s="47">
        <v>337</v>
      </c>
      <c r="C29" s="47">
        <v>4</v>
      </c>
      <c r="D29" s="47">
        <v>2</v>
      </c>
      <c r="E29" s="47">
        <v>77</v>
      </c>
      <c r="F29" s="47">
        <v>4</v>
      </c>
      <c r="G29" s="47">
        <v>81</v>
      </c>
      <c r="H29" s="47">
        <v>31</v>
      </c>
      <c r="I29" s="47">
        <v>2</v>
      </c>
      <c r="J29" s="47">
        <v>33</v>
      </c>
      <c r="K29" s="47">
        <v>2</v>
      </c>
      <c r="L29" s="47">
        <v>0</v>
      </c>
      <c r="M29" s="47">
        <v>2</v>
      </c>
      <c r="N29" s="47">
        <v>0</v>
      </c>
      <c r="O29" s="47">
        <v>0</v>
      </c>
      <c r="P29" s="47">
        <v>0</v>
      </c>
    </row>
    <row r="30" spans="1:65" s="48" customFormat="1" ht="21" customHeight="1">
      <c r="A30" s="46" t="s">
        <v>25</v>
      </c>
      <c r="B30" s="49">
        <v>20</v>
      </c>
      <c r="C30" s="49">
        <v>1</v>
      </c>
      <c r="D30" s="49">
        <v>1</v>
      </c>
      <c r="E30" s="49">
        <v>6</v>
      </c>
      <c r="F30" s="49">
        <v>23</v>
      </c>
      <c r="G30" s="49">
        <v>29</v>
      </c>
      <c r="H30" s="49">
        <v>6</v>
      </c>
      <c r="I30" s="49">
        <v>23</v>
      </c>
      <c r="J30" s="49">
        <v>29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</row>
    <row r="31" spans="1:65" s="48" customFormat="1" ht="21" customHeight="1">
      <c r="A31" s="46" t="s">
        <v>26</v>
      </c>
      <c r="B31" s="49">
        <v>128</v>
      </c>
      <c r="C31" s="49">
        <v>2</v>
      </c>
      <c r="D31" s="49">
        <v>0</v>
      </c>
      <c r="E31" s="49">
        <v>58</v>
      </c>
      <c r="F31" s="49">
        <v>2</v>
      </c>
      <c r="G31" s="49">
        <v>60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</row>
    <row r="32" spans="1:65" s="48" customFormat="1" ht="21" customHeight="1">
      <c r="A32" s="46"/>
      <c r="B32" s="47"/>
      <c r="C32" s="49"/>
      <c r="D32" s="49"/>
      <c r="E32" s="49"/>
      <c r="F32" s="49"/>
      <c r="G32" s="52"/>
      <c r="H32" s="49"/>
      <c r="I32" s="49"/>
      <c r="J32" s="52"/>
      <c r="K32" s="49"/>
      <c r="L32" s="49"/>
      <c r="M32" s="52"/>
      <c r="N32" s="49"/>
      <c r="O32" s="49"/>
      <c r="P32" s="49"/>
    </row>
    <row r="33" spans="1:18" s="48" customFormat="1" ht="21" customHeight="1">
      <c r="A33" s="42" t="s">
        <v>28</v>
      </c>
      <c r="B33" s="51">
        <f>SUM(B34:B38)</f>
        <v>104893</v>
      </c>
      <c r="C33" s="51">
        <f t="shared" ref="C33:P33" si="4">SUM(C34:C38)</f>
        <v>3946</v>
      </c>
      <c r="D33" s="51">
        <f t="shared" si="4"/>
        <v>3941</v>
      </c>
      <c r="E33" s="51">
        <f t="shared" si="4"/>
        <v>103113</v>
      </c>
      <c r="F33" s="51">
        <f t="shared" si="4"/>
        <v>170848</v>
      </c>
      <c r="G33" s="51">
        <f t="shared" si="4"/>
        <v>273961</v>
      </c>
      <c r="H33" s="51">
        <f t="shared" si="4"/>
        <v>88241</v>
      </c>
      <c r="I33" s="51">
        <f t="shared" si="4"/>
        <v>144620</v>
      </c>
      <c r="J33" s="51">
        <f t="shared" si="4"/>
        <v>232861</v>
      </c>
      <c r="K33" s="51">
        <f t="shared" si="4"/>
        <v>702</v>
      </c>
      <c r="L33" s="51">
        <f t="shared" si="4"/>
        <v>1106</v>
      </c>
      <c r="M33" s="51">
        <f t="shared" si="4"/>
        <v>1808</v>
      </c>
      <c r="N33" s="51">
        <f t="shared" si="4"/>
        <v>14119</v>
      </c>
      <c r="O33" s="51">
        <f t="shared" si="4"/>
        <v>25050</v>
      </c>
      <c r="P33" s="51">
        <f t="shared" si="4"/>
        <v>39169</v>
      </c>
    </row>
    <row r="34" spans="1:18" s="48" customFormat="1" ht="21" customHeight="1">
      <c r="A34" s="46" t="s">
        <v>22</v>
      </c>
      <c r="B34" s="47">
        <f>'[2] 1 &amp; 2'!C104</f>
        <v>91748</v>
      </c>
      <c r="C34" s="47">
        <f>'[2] 1 &amp; 2'!D104</f>
        <v>2924</v>
      </c>
      <c r="D34" s="47">
        <f>'[2] 1 &amp; 2'!E104</f>
        <v>2921</v>
      </c>
      <c r="E34" s="47">
        <f>'[2] 1 &amp; 2'!F104</f>
        <v>92406</v>
      </c>
      <c r="F34" s="47">
        <f>'[2] 1 &amp; 2'!G104</f>
        <v>164051</v>
      </c>
      <c r="G34" s="47">
        <f>'[2] 1 &amp; 2'!H104</f>
        <v>256457</v>
      </c>
      <c r="H34" s="47">
        <f>'[2] 1 &amp; 2'!I104</f>
        <v>77609</v>
      </c>
      <c r="I34" s="47">
        <f>'[2] 1 &amp; 2'!J104</f>
        <v>137952</v>
      </c>
      <c r="J34" s="47">
        <f>'[2] 1 &amp; 2'!K104</f>
        <v>215561</v>
      </c>
      <c r="K34" s="47">
        <f>'[2] 1 &amp; 2'!L104</f>
        <v>658</v>
      </c>
      <c r="L34" s="47">
        <f>'[2] 1 &amp; 2'!M104</f>
        <v>1033</v>
      </c>
      <c r="M34" s="47">
        <f>'[2] 1 &amp; 2'!N104</f>
        <v>1691</v>
      </c>
      <c r="N34" s="47">
        <f>'[2] 1 &amp; 2'!O104</f>
        <v>14107</v>
      </c>
      <c r="O34" s="47">
        <f>'[2] 1 &amp; 2'!P104</f>
        <v>25022</v>
      </c>
      <c r="P34" s="47">
        <f>'[2] 1 &amp; 2'!Q104</f>
        <v>39129</v>
      </c>
    </row>
    <row r="35" spans="1:18" s="48" customFormat="1" ht="21" customHeight="1">
      <c r="A35" s="46" t="s">
        <v>23</v>
      </c>
      <c r="B35" s="49">
        <f>'[4]3.2 SECTORES'!C40</f>
        <v>9937</v>
      </c>
      <c r="C35" s="49">
        <f>'[4]3.2 SECTORES'!D40</f>
        <v>969</v>
      </c>
      <c r="D35" s="49">
        <f>'[4]3.2 SECTORES'!E40</f>
        <v>967</v>
      </c>
      <c r="E35" s="49">
        <f>'[4]3.2 SECTORES'!F40</f>
        <v>10345</v>
      </c>
      <c r="F35" s="49">
        <f>'[4]3.2 SECTORES'!G40</f>
        <v>6129</v>
      </c>
      <c r="G35" s="49">
        <f>'[4]3.2 SECTORES'!H40</f>
        <v>16474</v>
      </c>
      <c r="H35" s="49">
        <f>'[4]3.2 SECTORES'!I40</f>
        <v>10297</v>
      </c>
      <c r="I35" s="49">
        <f>'[4]3.2 SECTORES'!J40</f>
        <v>6053</v>
      </c>
      <c r="J35" s="49">
        <f>'[4]3.2 SECTORES'!K40</f>
        <v>16350</v>
      </c>
      <c r="K35" s="49">
        <f>'[4]3.2 SECTORES'!L40</f>
        <v>28</v>
      </c>
      <c r="L35" s="49">
        <f>'[4]3.2 SECTORES'!M40</f>
        <v>34</v>
      </c>
      <c r="M35" s="49">
        <f>'[4]3.2 SECTORES'!N40</f>
        <v>62</v>
      </c>
      <c r="N35" s="49">
        <f>'[4]3.2 SECTORES'!O40</f>
        <v>2</v>
      </c>
      <c r="O35" s="49">
        <f>'[4]3.2 SECTORES'!P40</f>
        <v>13</v>
      </c>
      <c r="P35" s="49">
        <f>'[3]3.2 SECTORES'!Q40</f>
        <v>15</v>
      </c>
    </row>
    <row r="36" spans="1:18" s="48" customFormat="1" ht="21" customHeight="1">
      <c r="A36" s="46" t="s">
        <v>24</v>
      </c>
      <c r="B36" s="47">
        <v>2319</v>
      </c>
      <c r="C36" s="47">
        <v>40</v>
      </c>
      <c r="D36" s="47">
        <v>40</v>
      </c>
      <c r="E36" s="47">
        <v>269</v>
      </c>
      <c r="F36" s="47">
        <v>494</v>
      </c>
      <c r="G36" s="47">
        <v>763</v>
      </c>
      <c r="H36" s="47">
        <v>256</v>
      </c>
      <c r="I36" s="47">
        <v>482</v>
      </c>
      <c r="J36" s="47">
        <v>738</v>
      </c>
      <c r="K36" s="47">
        <v>4</v>
      </c>
      <c r="L36" s="47">
        <v>6</v>
      </c>
      <c r="M36" s="47">
        <v>10</v>
      </c>
      <c r="N36" s="47">
        <v>8</v>
      </c>
      <c r="O36" s="47">
        <v>7</v>
      </c>
      <c r="P36" s="47">
        <v>15</v>
      </c>
    </row>
    <row r="37" spans="1:18" s="48" customFormat="1" ht="21" customHeight="1">
      <c r="A37" s="46" t="s">
        <v>25</v>
      </c>
      <c r="B37" s="49">
        <v>769</v>
      </c>
      <c r="C37" s="49">
        <v>11</v>
      </c>
      <c r="D37" s="49">
        <v>11</v>
      </c>
      <c r="E37" s="49">
        <v>72</v>
      </c>
      <c r="F37" s="49">
        <v>129</v>
      </c>
      <c r="G37" s="49">
        <v>201</v>
      </c>
      <c r="H37" s="49">
        <v>65</v>
      </c>
      <c r="I37" s="49">
        <v>106</v>
      </c>
      <c r="J37" s="49">
        <v>171</v>
      </c>
      <c r="K37" s="49">
        <v>7</v>
      </c>
      <c r="L37" s="49">
        <v>21</v>
      </c>
      <c r="M37" s="49">
        <v>28</v>
      </c>
      <c r="N37" s="49">
        <v>0</v>
      </c>
      <c r="O37" s="49">
        <v>2</v>
      </c>
      <c r="P37" s="49">
        <v>2</v>
      </c>
    </row>
    <row r="38" spans="1:18" s="48" customFormat="1" ht="21" customHeight="1">
      <c r="A38" s="46" t="s">
        <v>26</v>
      </c>
      <c r="B38" s="49">
        <v>120</v>
      </c>
      <c r="C38" s="49">
        <v>2</v>
      </c>
      <c r="D38" s="49">
        <v>2</v>
      </c>
      <c r="E38" s="49">
        <v>21</v>
      </c>
      <c r="F38" s="49">
        <v>45</v>
      </c>
      <c r="G38" s="49">
        <v>66</v>
      </c>
      <c r="H38" s="49">
        <v>14</v>
      </c>
      <c r="I38" s="49">
        <v>27</v>
      </c>
      <c r="J38" s="49">
        <v>41</v>
      </c>
      <c r="K38" s="49">
        <v>5</v>
      </c>
      <c r="L38" s="49">
        <v>12</v>
      </c>
      <c r="M38" s="49">
        <v>17</v>
      </c>
      <c r="N38" s="49">
        <v>2</v>
      </c>
      <c r="O38" s="49">
        <v>6</v>
      </c>
      <c r="P38" s="49">
        <v>8</v>
      </c>
    </row>
    <row r="39" spans="1:18" s="7" customFormat="1" ht="21" customHeight="1">
      <c r="A39" s="55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</row>
    <row r="40" spans="1:18" s="7" customFormat="1" ht="21" customHeight="1"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</row>
    <row r="41" spans="1:18" s="7" customFormat="1" ht="21" customHeight="1">
      <c r="B41" s="58"/>
      <c r="C41" s="58"/>
      <c r="D41" s="58"/>
      <c r="E41" s="59"/>
      <c r="F41" s="59"/>
      <c r="G41" s="58"/>
      <c r="H41" s="59"/>
      <c r="I41" s="58"/>
      <c r="J41" s="58"/>
      <c r="K41" s="58"/>
      <c r="L41" s="58"/>
      <c r="M41" s="58"/>
      <c r="N41" s="58"/>
      <c r="O41" s="58"/>
      <c r="P41" s="58"/>
      <c r="R41" s="60"/>
    </row>
    <row r="42" spans="1:18" s="7" customFormat="1" ht="21" customHeight="1">
      <c r="B42" s="58"/>
      <c r="C42" s="58"/>
      <c r="D42" s="58"/>
      <c r="E42" s="58"/>
      <c r="F42" s="58"/>
      <c r="G42" s="58"/>
      <c r="H42" s="58"/>
      <c r="I42" s="61">
        <v>67415</v>
      </c>
      <c r="J42" s="58">
        <f>+G34+G27+G20</f>
        <v>260583</v>
      </c>
      <c r="K42" s="58">
        <f>+E20+E27+E34</f>
        <v>95062</v>
      </c>
      <c r="L42" s="58">
        <f t="shared" ref="L42:M46" si="5">+F20+F27+F34</f>
        <v>165521</v>
      </c>
      <c r="M42" s="58">
        <f t="shared" si="5"/>
        <v>260583</v>
      </c>
      <c r="N42" s="58"/>
      <c r="O42" s="58"/>
      <c r="P42" s="58"/>
      <c r="Q42" s="60"/>
      <c r="R42" s="60"/>
    </row>
    <row r="43" spans="1:18" s="7" customFormat="1" ht="21" customHeight="1">
      <c r="B43" s="58"/>
      <c r="C43" s="58"/>
      <c r="D43" s="58"/>
      <c r="E43" s="58"/>
      <c r="F43" s="58"/>
      <c r="G43" s="58"/>
      <c r="H43" s="58"/>
      <c r="I43" s="61">
        <v>60541</v>
      </c>
      <c r="J43" s="58">
        <f t="shared" ref="J43:J46" si="6">+G35+G28+G21</f>
        <v>20000</v>
      </c>
      <c r="K43" s="58">
        <f t="shared" ref="K43:K46" si="7">+E21+E28+E35</f>
        <v>12768</v>
      </c>
      <c r="L43" s="58">
        <f t="shared" si="5"/>
        <v>7232</v>
      </c>
      <c r="M43" s="58">
        <f t="shared" si="5"/>
        <v>20000</v>
      </c>
      <c r="N43" s="58"/>
      <c r="O43" s="58"/>
      <c r="P43" s="58"/>
      <c r="R43" s="60"/>
    </row>
    <row r="44" spans="1:18" s="7" customFormat="1" ht="21" customHeight="1">
      <c r="B44" s="58"/>
      <c r="C44" s="58"/>
      <c r="D44" s="58"/>
      <c r="E44" s="58"/>
      <c r="F44" s="58"/>
      <c r="G44" s="58"/>
      <c r="H44" s="58"/>
      <c r="I44" s="62">
        <v>5138</v>
      </c>
      <c r="J44" s="58">
        <f t="shared" si="6"/>
        <v>1093</v>
      </c>
      <c r="K44" s="58">
        <f t="shared" si="7"/>
        <v>499</v>
      </c>
      <c r="L44" s="58">
        <f t="shared" si="5"/>
        <v>594</v>
      </c>
      <c r="M44" s="58">
        <f t="shared" si="5"/>
        <v>1093</v>
      </c>
      <c r="N44" s="58"/>
      <c r="O44" s="58"/>
      <c r="P44" s="58"/>
      <c r="Q44" s="60"/>
      <c r="R44" s="60"/>
    </row>
    <row r="45" spans="1:18" s="7" customFormat="1" ht="21" customHeight="1">
      <c r="B45" s="58"/>
      <c r="C45" s="58"/>
      <c r="D45" s="58"/>
      <c r="E45" s="58"/>
      <c r="F45" s="58"/>
      <c r="G45" s="58"/>
      <c r="H45" s="58"/>
      <c r="I45" s="63">
        <v>2093</v>
      </c>
      <c r="J45" s="58">
        <f t="shared" si="6"/>
        <v>415</v>
      </c>
      <c r="K45" s="58">
        <f t="shared" si="7"/>
        <v>179</v>
      </c>
      <c r="L45" s="58">
        <f t="shared" si="5"/>
        <v>236</v>
      </c>
      <c r="M45" s="58">
        <f t="shared" si="5"/>
        <v>415</v>
      </c>
      <c r="N45" s="58"/>
      <c r="O45" s="58"/>
      <c r="P45" s="58"/>
      <c r="Q45" s="60"/>
      <c r="R45" s="60"/>
    </row>
    <row r="46" spans="1:18" ht="21">
      <c r="A46" s="64"/>
      <c r="B46" s="64"/>
      <c r="C46" s="64"/>
      <c r="D46" s="64"/>
      <c r="E46" s="64"/>
      <c r="F46" s="64"/>
      <c r="G46" s="65"/>
      <c r="H46" s="64"/>
      <c r="I46" s="63">
        <v>825</v>
      </c>
      <c r="J46" s="58">
        <f t="shared" si="6"/>
        <v>422</v>
      </c>
      <c r="K46" s="58">
        <f t="shared" si="7"/>
        <v>206</v>
      </c>
      <c r="L46" s="58">
        <f t="shared" si="5"/>
        <v>216</v>
      </c>
      <c r="M46" s="58">
        <f t="shared" si="5"/>
        <v>422</v>
      </c>
      <c r="N46" s="64"/>
      <c r="O46" s="64"/>
      <c r="P46" s="64"/>
    </row>
    <row r="47" spans="1:18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</row>
    <row r="48" spans="1:18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</row>
    <row r="49" spans="1:16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</row>
    <row r="50" spans="1:16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</row>
    <row r="51" spans="1:16">
      <c r="A51" s="64"/>
      <c r="B51" s="64"/>
      <c r="C51" s="66"/>
      <c r="D51" s="66"/>
      <c r="E51" s="64"/>
      <c r="F51" s="64"/>
      <c r="G51" s="64"/>
      <c r="H51" s="64" t="s">
        <v>17</v>
      </c>
      <c r="I51" s="64" t="s">
        <v>18</v>
      </c>
      <c r="J51" s="64"/>
      <c r="K51" s="64"/>
      <c r="L51" s="64"/>
      <c r="M51" s="64"/>
      <c r="N51" s="64"/>
      <c r="O51" s="64"/>
      <c r="P51" s="64"/>
    </row>
    <row r="52" spans="1:16">
      <c r="A52" s="64"/>
      <c r="B52" s="64"/>
      <c r="C52" s="67"/>
      <c r="D52" s="68"/>
      <c r="E52" s="65"/>
      <c r="F52" s="64"/>
      <c r="G52" s="67" t="s">
        <v>20</v>
      </c>
      <c r="H52" s="65">
        <f>SUM(H53:H55)</f>
        <v>90852</v>
      </c>
      <c r="I52" s="65">
        <f>SUM(I53:I55)</f>
        <v>146858</v>
      </c>
      <c r="J52" s="64"/>
      <c r="K52" s="64"/>
      <c r="L52" s="64"/>
      <c r="M52" s="64"/>
      <c r="N52" s="64"/>
      <c r="O52" s="64"/>
      <c r="P52" s="64"/>
    </row>
    <row r="53" spans="1:16">
      <c r="A53" s="64"/>
      <c r="B53" s="64"/>
      <c r="C53" s="69"/>
      <c r="D53" s="68"/>
      <c r="E53" s="64"/>
      <c r="F53" s="64"/>
      <c r="G53" s="69" t="s">
        <v>21</v>
      </c>
      <c r="H53" s="65">
        <f>H19</f>
        <v>963</v>
      </c>
      <c r="I53" s="68">
        <f>I19</f>
        <v>851</v>
      </c>
      <c r="J53" s="64"/>
      <c r="K53" s="64"/>
      <c r="L53" s="64"/>
      <c r="M53" s="64"/>
      <c r="N53" s="64"/>
      <c r="O53" s="64"/>
      <c r="P53" s="64"/>
    </row>
    <row r="54" spans="1:16">
      <c r="A54" s="64"/>
      <c r="B54" s="64"/>
      <c r="C54" s="69"/>
      <c r="D54" s="68"/>
      <c r="E54" s="64"/>
      <c r="F54" s="64"/>
      <c r="G54" s="69" t="s">
        <v>27</v>
      </c>
      <c r="H54" s="65">
        <f>H26</f>
        <v>1648</v>
      </c>
      <c r="I54" s="65">
        <f>I26</f>
        <v>1387</v>
      </c>
      <c r="J54" s="64"/>
      <c r="K54" s="64"/>
      <c r="L54" s="64"/>
      <c r="M54" s="64"/>
      <c r="N54" s="64"/>
      <c r="O54" s="64"/>
      <c r="P54" s="64"/>
    </row>
    <row r="55" spans="1:16">
      <c r="A55" s="64"/>
      <c r="B55" s="64"/>
      <c r="C55" s="69"/>
      <c r="D55" s="68"/>
      <c r="E55" s="64"/>
      <c r="F55" s="64"/>
      <c r="G55" s="69" t="s">
        <v>28</v>
      </c>
      <c r="H55" s="65">
        <f>H33</f>
        <v>88241</v>
      </c>
      <c r="I55" s="65">
        <f>I33</f>
        <v>144620</v>
      </c>
      <c r="J55" s="64"/>
      <c r="K55" s="64"/>
      <c r="L55" s="64"/>
      <c r="M55" s="64"/>
      <c r="N55" s="64"/>
      <c r="O55" s="64"/>
      <c r="P55" s="64"/>
    </row>
    <row r="56" spans="1:16">
      <c r="A56" s="64"/>
      <c r="B56" s="64"/>
      <c r="C56" s="66"/>
      <c r="D56" s="66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</row>
    <row r="57" spans="1:16">
      <c r="A57" s="64"/>
      <c r="B57" s="64"/>
      <c r="C57" s="66"/>
      <c r="D57" s="66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</row>
    <row r="58" spans="1:16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</row>
    <row r="59" spans="1:16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</row>
    <row r="60" spans="1:16" ht="21" customHeight="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</row>
    <row r="61" spans="1:16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</row>
    <row r="62" spans="1:16" s="64" customFormat="1"/>
    <row r="63" spans="1:16" s="64" customFormat="1">
      <c r="A63" s="71"/>
      <c r="B63" s="71"/>
      <c r="C63" s="71"/>
      <c r="D63" s="71"/>
      <c r="E63" s="71"/>
      <c r="F63" s="71"/>
      <c r="G63" s="71"/>
      <c r="H63" s="71"/>
      <c r="I63" s="71"/>
    </row>
    <row r="64" spans="1:16" s="64" customFormat="1" ht="16.8">
      <c r="A64" s="71"/>
      <c r="B64" s="71"/>
      <c r="C64" s="72"/>
      <c r="D64" s="72"/>
      <c r="E64" s="72"/>
      <c r="F64" s="72"/>
      <c r="G64" s="71"/>
      <c r="H64" s="71"/>
      <c r="I64" s="71"/>
    </row>
    <row r="65" spans="1:16" s="64" customFormat="1" ht="16.8">
      <c r="A65" s="71"/>
      <c r="B65" s="71"/>
      <c r="C65" s="72"/>
      <c r="D65" s="72"/>
      <c r="E65" s="72"/>
      <c r="F65" s="72"/>
      <c r="G65" s="71"/>
      <c r="H65" s="71"/>
      <c r="I65" s="71"/>
    </row>
    <row r="66" spans="1:16" s="64" customFormat="1">
      <c r="A66" s="71"/>
      <c r="B66" s="71"/>
      <c r="C66" s="71"/>
      <c r="D66" s="71"/>
      <c r="E66" s="71"/>
      <c r="F66" s="71"/>
      <c r="G66" s="71"/>
      <c r="H66" s="71"/>
      <c r="I66" s="71"/>
    </row>
    <row r="67" spans="1:16" s="64" customFormat="1">
      <c r="A67" s="71"/>
      <c r="B67" s="71"/>
      <c r="C67" s="71"/>
      <c r="D67" s="71"/>
      <c r="E67" s="71"/>
      <c r="F67" s="71"/>
      <c r="G67" s="71"/>
      <c r="H67" s="71"/>
      <c r="I67" s="71"/>
    </row>
    <row r="68" spans="1:16">
      <c r="A68" s="71"/>
      <c r="B68" s="71"/>
      <c r="C68" s="71"/>
      <c r="D68" s="71"/>
      <c r="E68" s="71"/>
      <c r="F68" s="71"/>
      <c r="G68" s="71"/>
      <c r="H68" s="71"/>
      <c r="I68" s="71"/>
      <c r="J68" s="64"/>
      <c r="K68" s="64"/>
      <c r="L68" s="64"/>
      <c r="M68" s="64"/>
      <c r="N68" s="64"/>
      <c r="O68" s="64"/>
      <c r="P68" s="64"/>
    </row>
    <row r="69" spans="1:16">
      <c r="A69" s="71"/>
      <c r="B69" s="71"/>
      <c r="C69" s="71"/>
      <c r="D69" s="71"/>
      <c r="E69" s="71"/>
      <c r="F69" s="71"/>
      <c r="G69" s="71"/>
      <c r="H69" s="71"/>
      <c r="I69" s="71"/>
      <c r="J69" s="64"/>
      <c r="K69" s="64"/>
      <c r="L69" s="64"/>
      <c r="M69" s="64"/>
      <c r="N69" s="64"/>
      <c r="O69" s="64"/>
      <c r="P69" s="64"/>
    </row>
    <row r="70" spans="1:16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</row>
    <row r="71" spans="1:16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</row>
    <row r="72" spans="1:16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</row>
    <row r="73" spans="1:16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</row>
    <row r="74" spans="1:16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</row>
    <row r="75" spans="1:16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</row>
    <row r="76" spans="1:16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</row>
    <row r="77" spans="1:16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</row>
    <row r="78" spans="1:16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</row>
    <row r="79" spans="1:16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</row>
    <row r="80" spans="1:16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</row>
    <row r="81" spans="1:16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</row>
    <row r="82" spans="1:16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</row>
    <row r="83" spans="1:16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</row>
    <row r="84" spans="1:16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</row>
    <row r="85" spans="1:16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</row>
    <row r="86" spans="1:16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</row>
  </sheetData>
  <mergeCells count="16">
    <mergeCell ref="C64:F64"/>
    <mergeCell ref="C65:F65"/>
    <mergeCell ref="A12:P12"/>
    <mergeCell ref="A13:A15"/>
    <mergeCell ref="E13:P13"/>
    <mergeCell ref="C14:D14"/>
    <mergeCell ref="E14:G14"/>
    <mergeCell ref="H14:J14"/>
    <mergeCell ref="K14:M14"/>
    <mergeCell ref="N14:P14"/>
    <mergeCell ref="G1:P6"/>
    <mergeCell ref="A7:C7"/>
    <mergeCell ref="D7:K7"/>
    <mergeCell ref="L7:P7"/>
    <mergeCell ref="A10:P10"/>
    <mergeCell ref="A11:P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3A043-7A19-4722-83C9-1A332CC88B6D}">
  <dimension ref="A1:BL47"/>
  <sheetViews>
    <sheetView workbookViewId="0">
      <selection activeCell="L9" sqref="L9"/>
    </sheetView>
  </sheetViews>
  <sheetFormatPr baseColWidth="10" defaultColWidth="9.109375" defaultRowHeight="13.8"/>
  <cols>
    <col min="1" max="1" width="47" style="1" customWidth="1"/>
    <col min="2" max="2" width="20" style="1" customWidth="1"/>
    <col min="3" max="3" width="16.109375" style="1" customWidth="1"/>
    <col min="4" max="4" width="19.109375" style="1" customWidth="1"/>
    <col min="5" max="6" width="19.109375" style="1" hidden="1" customWidth="1"/>
    <col min="7" max="7" width="15.44140625" style="1" bestFit="1" customWidth="1"/>
    <col min="8" max="8" width="14.6640625" style="1" bestFit="1" customWidth="1"/>
    <col min="9" max="9" width="18.44140625" style="1" customWidth="1"/>
    <col min="10" max="10" width="15.44140625" style="1" bestFit="1" customWidth="1"/>
    <col min="11" max="11" width="14.6640625" style="1" bestFit="1" customWidth="1"/>
    <col min="12" max="12" width="11.109375" style="1" bestFit="1" customWidth="1"/>
    <col min="13" max="13" width="15.44140625" style="1" bestFit="1" customWidth="1"/>
    <col min="14" max="14" width="14.6640625" style="1" bestFit="1" customWidth="1"/>
    <col min="15" max="15" width="13" style="1" customWidth="1"/>
    <col min="16" max="16" width="15.44140625" style="1" bestFit="1" customWidth="1"/>
    <col min="17" max="17" width="14.6640625" style="1" bestFit="1" customWidth="1"/>
    <col min="18" max="18" width="14.44140625" style="1" customWidth="1"/>
    <col min="19" max="16384" width="9.109375" style="1"/>
  </cols>
  <sheetData>
    <row r="1" spans="1:64" ht="57" customHeight="1"/>
    <row r="2" spans="1:64" ht="57" customHeight="1"/>
    <row r="3" spans="1:64" ht="57" customHeight="1"/>
    <row r="4" spans="1:64" ht="57" customHeight="1">
      <c r="G4" s="74" t="s">
        <v>31</v>
      </c>
    </row>
    <row r="5" spans="1:64" ht="15.75" customHeight="1" thickBot="1"/>
    <row r="6" spans="1:64" s="17" customFormat="1" ht="27.75" customHeight="1" thickBot="1">
      <c r="A6" s="75" t="s">
        <v>6</v>
      </c>
      <c r="B6" s="76" t="s">
        <v>32</v>
      </c>
      <c r="C6" s="77" t="s">
        <v>9</v>
      </c>
      <c r="D6" s="78"/>
      <c r="E6" s="79"/>
      <c r="F6" s="79"/>
      <c r="G6" s="80" t="s">
        <v>7</v>
      </c>
      <c r="H6" s="81"/>
      <c r="I6" s="81"/>
      <c r="J6" s="81"/>
      <c r="K6" s="81"/>
      <c r="L6" s="81"/>
      <c r="M6" s="81"/>
      <c r="N6" s="81"/>
      <c r="O6" s="81"/>
      <c r="P6" s="81"/>
      <c r="Q6" s="81"/>
      <c r="R6" s="82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 s="17" customFormat="1" ht="21.75" customHeight="1" thickBot="1">
      <c r="A7" s="83"/>
      <c r="B7" s="84"/>
      <c r="C7" s="85"/>
      <c r="D7" s="86"/>
      <c r="E7" s="87"/>
      <c r="F7" s="87"/>
      <c r="G7" s="80" t="s">
        <v>10</v>
      </c>
      <c r="H7" s="81"/>
      <c r="I7" s="81"/>
      <c r="J7" s="80" t="s">
        <v>11</v>
      </c>
      <c r="K7" s="81"/>
      <c r="L7" s="82"/>
      <c r="M7" s="80" t="s">
        <v>12</v>
      </c>
      <c r="N7" s="81"/>
      <c r="O7" s="82"/>
      <c r="P7" s="80" t="s">
        <v>13</v>
      </c>
      <c r="Q7" s="81"/>
      <c r="R7" s="82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s="17" customFormat="1" ht="20.25" customHeight="1" thickBot="1">
      <c r="A8" s="88"/>
      <c r="B8" s="89"/>
      <c r="C8" s="90" t="s">
        <v>15</v>
      </c>
      <c r="D8" s="87" t="s">
        <v>16</v>
      </c>
      <c r="E8" s="87"/>
      <c r="F8" s="87"/>
      <c r="G8" s="91" t="s">
        <v>17</v>
      </c>
      <c r="H8" s="87" t="s">
        <v>18</v>
      </c>
      <c r="I8" s="87" t="s">
        <v>19</v>
      </c>
      <c r="J8" s="91" t="s">
        <v>17</v>
      </c>
      <c r="K8" s="87" t="s">
        <v>18</v>
      </c>
      <c r="L8" s="92" t="s">
        <v>19</v>
      </c>
      <c r="M8" s="91" t="s">
        <v>17</v>
      </c>
      <c r="N8" s="87" t="s">
        <v>18</v>
      </c>
      <c r="O8" s="93" t="s">
        <v>19</v>
      </c>
      <c r="P8" s="91" t="s">
        <v>17</v>
      </c>
      <c r="Q8" s="87" t="s">
        <v>18</v>
      </c>
      <c r="R8" s="92" t="s">
        <v>19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s="37" customFormat="1" ht="24" customHeight="1">
      <c r="A9" s="94" t="s">
        <v>20</v>
      </c>
      <c r="B9" s="95">
        <f>B12+B19+B26</f>
        <v>189993</v>
      </c>
      <c r="C9" s="95">
        <f t="shared" ref="C9:R9" si="0">C12+C19+C26</f>
        <v>7719</v>
      </c>
      <c r="D9" s="95">
        <f t="shared" si="0"/>
        <v>7630</v>
      </c>
      <c r="E9" s="95"/>
      <c r="F9" s="95"/>
      <c r="G9" s="95">
        <f t="shared" si="0"/>
        <v>93858</v>
      </c>
      <c r="H9" s="95">
        <f t="shared" si="0"/>
        <v>149076</v>
      </c>
      <c r="I9" s="96">
        <f>I12+I19+I26</f>
        <v>242934</v>
      </c>
      <c r="J9" s="95">
        <f t="shared" si="0"/>
        <v>85251</v>
      </c>
      <c r="K9" s="95">
        <f t="shared" si="0"/>
        <v>135190</v>
      </c>
      <c r="L9" s="113">
        <f t="shared" si="0"/>
        <v>220441</v>
      </c>
      <c r="M9" s="95">
        <f t="shared" si="0"/>
        <v>1326</v>
      </c>
      <c r="N9" s="95">
        <f t="shared" si="0"/>
        <v>3088</v>
      </c>
      <c r="O9" s="95">
        <f t="shared" si="0"/>
        <v>4414</v>
      </c>
      <c r="P9" s="95">
        <f t="shared" si="0"/>
        <v>5706</v>
      </c>
      <c r="Q9" s="95">
        <f t="shared" si="0"/>
        <v>10427</v>
      </c>
      <c r="R9" s="97">
        <f t="shared" si="0"/>
        <v>16133</v>
      </c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</row>
    <row r="10" spans="1:64" s="37" customFormat="1" ht="24" hidden="1" customHeight="1">
      <c r="A10" s="94"/>
      <c r="B10" s="96">
        <f>B9-B11</f>
        <v>0</v>
      </c>
      <c r="C10" s="96">
        <f t="shared" ref="C10:R10" si="1">C9-C11</f>
        <v>0</v>
      </c>
      <c r="D10" s="96">
        <f t="shared" si="1"/>
        <v>0</v>
      </c>
      <c r="E10" s="96"/>
      <c r="F10" s="96"/>
      <c r="G10" s="96">
        <f t="shared" si="1"/>
        <v>0</v>
      </c>
      <c r="H10" s="96">
        <f t="shared" si="1"/>
        <v>0</v>
      </c>
      <c r="I10" s="96">
        <f t="shared" si="1"/>
        <v>0</v>
      </c>
      <c r="J10" s="96">
        <f t="shared" si="1"/>
        <v>0</v>
      </c>
      <c r="K10" s="96">
        <f t="shared" si="1"/>
        <v>0</v>
      </c>
      <c r="L10" s="96">
        <f t="shared" si="1"/>
        <v>0</v>
      </c>
      <c r="M10" s="96">
        <f t="shared" si="1"/>
        <v>0</v>
      </c>
      <c r="N10" s="96">
        <f t="shared" si="1"/>
        <v>0</v>
      </c>
      <c r="O10" s="96">
        <f t="shared" si="1"/>
        <v>0</v>
      </c>
      <c r="P10" s="96">
        <f t="shared" si="1"/>
        <v>-24</v>
      </c>
      <c r="Q10" s="96">
        <f t="shared" si="1"/>
        <v>-61</v>
      </c>
      <c r="R10" s="96">
        <f t="shared" si="1"/>
        <v>-85</v>
      </c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</row>
    <row r="11" spans="1:64" s="37" customFormat="1" ht="24" hidden="1" customHeight="1">
      <c r="A11" s="94"/>
      <c r="B11" s="96">
        <f>'[6]PP-FO-030'!B11</f>
        <v>189993</v>
      </c>
      <c r="C11" s="96">
        <f>'[6]PP-FO-030'!C11</f>
        <v>7719</v>
      </c>
      <c r="D11" s="96">
        <f>'[6]PP-FO-030'!D11</f>
        <v>7630</v>
      </c>
      <c r="E11" s="96"/>
      <c r="F11" s="96"/>
      <c r="G11" s="96">
        <f>'[6]PP-FO-030'!G11</f>
        <v>93858</v>
      </c>
      <c r="H11" s="96">
        <f>'[6]PP-FO-030'!H11</f>
        <v>149076</v>
      </c>
      <c r="I11" s="96">
        <f>'[6]PP-FO-030'!I11</f>
        <v>242934</v>
      </c>
      <c r="J11" s="96">
        <f>'[6]PP-FO-030'!J11</f>
        <v>85251</v>
      </c>
      <c r="K11" s="96">
        <f>'[6]PP-FO-030'!K11</f>
        <v>135190</v>
      </c>
      <c r="L11" s="96">
        <f>'[6]PP-FO-030'!L11</f>
        <v>220441</v>
      </c>
      <c r="M11" s="96">
        <f>'[6]PP-FO-030'!M11</f>
        <v>1326</v>
      </c>
      <c r="N11" s="96">
        <f>'[6]PP-FO-030'!N11</f>
        <v>3088</v>
      </c>
      <c r="O11" s="96">
        <f>'[6]PP-FO-030'!O11</f>
        <v>4414</v>
      </c>
      <c r="P11" s="96">
        <f>'[6]PP-FO-030'!P11</f>
        <v>5730</v>
      </c>
      <c r="Q11" s="96">
        <f>'[6]PP-FO-030'!Q11</f>
        <v>10488</v>
      </c>
      <c r="R11" s="96">
        <f>'[6]PP-FO-030'!R11</f>
        <v>16218</v>
      </c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</row>
    <row r="12" spans="1:64" s="7" customFormat="1" ht="21" customHeight="1">
      <c r="A12" s="98" t="s">
        <v>21</v>
      </c>
      <c r="B12" s="99">
        <f>SUM(B13:B17)</f>
        <v>40</v>
      </c>
      <c r="C12" s="99">
        <f t="shared" ref="C12:R12" si="2">SUM(C13:C17)</f>
        <v>23</v>
      </c>
      <c r="D12" s="99">
        <f t="shared" si="2"/>
        <v>2</v>
      </c>
      <c r="E12" s="99"/>
      <c r="F12" s="99"/>
      <c r="G12" s="99">
        <f t="shared" si="2"/>
        <v>328</v>
      </c>
      <c r="H12" s="99">
        <f t="shared" si="2"/>
        <v>126</v>
      </c>
      <c r="I12" s="99">
        <f t="shared" si="2"/>
        <v>454</v>
      </c>
      <c r="J12" s="99">
        <f t="shared" si="2"/>
        <v>32</v>
      </c>
      <c r="K12" s="99">
        <f t="shared" si="2"/>
        <v>12</v>
      </c>
      <c r="L12" s="99">
        <f t="shared" si="2"/>
        <v>44</v>
      </c>
      <c r="M12" s="99">
        <f t="shared" si="2"/>
        <v>0</v>
      </c>
      <c r="N12" s="99">
        <f t="shared" si="2"/>
        <v>0</v>
      </c>
      <c r="O12" s="99">
        <f t="shared" si="2"/>
        <v>0</v>
      </c>
      <c r="P12" s="99">
        <f t="shared" si="2"/>
        <v>0</v>
      </c>
      <c r="Q12" s="99">
        <f t="shared" si="2"/>
        <v>0</v>
      </c>
      <c r="R12" s="99">
        <f t="shared" si="2"/>
        <v>0</v>
      </c>
    </row>
    <row r="13" spans="1:64" s="7" customFormat="1" ht="21" customHeight="1">
      <c r="A13" s="100" t="s">
        <v>22</v>
      </c>
      <c r="B13" s="101">
        <f>'[7]PP-FO-038'!B14</f>
        <v>0</v>
      </c>
      <c r="C13" s="101">
        <f>'[7]PP-FO-038'!C14</f>
        <v>12</v>
      </c>
      <c r="D13" s="101">
        <f>'[7]PP-FO-038'!D14</f>
        <v>0</v>
      </c>
      <c r="E13" s="101"/>
      <c r="F13" s="101"/>
      <c r="G13" s="101">
        <f>'[7]PP-FO-038'!E14</f>
        <v>189</v>
      </c>
      <c r="H13" s="101">
        <f>'[7]PP-FO-038'!F14</f>
        <v>76</v>
      </c>
      <c r="I13" s="101">
        <f>'[7]PP-FO-038'!G14</f>
        <v>265</v>
      </c>
      <c r="J13" s="101">
        <f>'[7]PP-FO-038'!H14</f>
        <v>0</v>
      </c>
      <c r="K13" s="101">
        <f>'[7]PP-FO-038'!I14</f>
        <v>0</v>
      </c>
      <c r="L13" s="101">
        <f>'[7]PP-FO-038'!J14</f>
        <v>0</v>
      </c>
      <c r="M13" s="101">
        <f>'[7]PP-FO-038'!K14</f>
        <v>0</v>
      </c>
      <c r="N13" s="101">
        <f>'[7]PP-FO-038'!L14</f>
        <v>0</v>
      </c>
      <c r="O13" s="101">
        <f>'[7]PP-FO-038'!M14</f>
        <v>0</v>
      </c>
      <c r="P13" s="101">
        <f>'[7]PP-FO-038'!N14</f>
        <v>0</v>
      </c>
      <c r="Q13" s="101">
        <f>'[7]PP-FO-038'!O14</f>
        <v>0</v>
      </c>
      <c r="R13" s="101">
        <f>'[7]PP-FO-038'!P14</f>
        <v>0</v>
      </c>
    </row>
    <row r="14" spans="1:64" s="48" customFormat="1" ht="21" customHeight="1">
      <c r="A14" s="102" t="s">
        <v>23</v>
      </c>
      <c r="B14" s="101">
        <v>0</v>
      </c>
      <c r="C14" s="101">
        <v>9</v>
      </c>
      <c r="D14" s="101">
        <v>0</v>
      </c>
      <c r="E14" s="101">
        <f>C13+C20+C27</f>
        <v>3749</v>
      </c>
      <c r="F14" s="101"/>
      <c r="G14" s="101">
        <v>107</v>
      </c>
      <c r="H14" s="101">
        <v>38</v>
      </c>
      <c r="I14" s="101">
        <v>145</v>
      </c>
      <c r="J14" s="101">
        <v>0</v>
      </c>
      <c r="K14" s="101">
        <v>0</v>
      </c>
      <c r="L14" s="101">
        <v>0</v>
      </c>
      <c r="M14" s="101">
        <v>0</v>
      </c>
      <c r="N14" s="101">
        <v>0</v>
      </c>
      <c r="O14" s="101">
        <v>0</v>
      </c>
      <c r="P14" s="101">
        <v>0</v>
      </c>
      <c r="Q14" s="101">
        <v>0</v>
      </c>
      <c r="R14" s="101">
        <v>0</v>
      </c>
    </row>
    <row r="15" spans="1:64" s="48" customFormat="1" ht="21" customHeight="1">
      <c r="A15" s="102" t="s">
        <v>24</v>
      </c>
      <c r="B15" s="101">
        <f>[8]SECTORES!B11</f>
        <v>40</v>
      </c>
      <c r="C15" s="101">
        <f>[8]SECTORES!C11</f>
        <v>2</v>
      </c>
      <c r="D15" s="101">
        <f>[8]SECTORES!D11</f>
        <v>2</v>
      </c>
      <c r="E15" s="101" t="e">
        <f>[8]SECTORES!E11</f>
        <v>#REF!</v>
      </c>
      <c r="F15" s="101" t="e">
        <f>[8]SECTORES!F11</f>
        <v>#REF!</v>
      </c>
      <c r="G15" s="101">
        <f>[8]SECTORES!G11</f>
        <v>32</v>
      </c>
      <c r="H15" s="101">
        <f>[8]SECTORES!H11</f>
        <v>12</v>
      </c>
      <c r="I15" s="101">
        <f>[8]SECTORES!I11</f>
        <v>44</v>
      </c>
      <c r="J15" s="101">
        <f>[8]SECTORES!J11</f>
        <v>32</v>
      </c>
      <c r="K15" s="101">
        <f>[8]SECTORES!K11</f>
        <v>12</v>
      </c>
      <c r="L15" s="101">
        <f>[8]SECTORES!L11</f>
        <v>44</v>
      </c>
      <c r="M15" s="101">
        <f>[8]SECTORES!M11</f>
        <v>0</v>
      </c>
      <c r="N15" s="101">
        <f>[8]SECTORES!N11</f>
        <v>0</v>
      </c>
      <c r="O15" s="101">
        <f>[8]SECTORES!O11</f>
        <v>0</v>
      </c>
      <c r="P15" s="101">
        <f>[8]SECTORES!P11</f>
        <v>0</v>
      </c>
      <c r="Q15" s="101">
        <f>[8]SECTORES!Q11</f>
        <v>0</v>
      </c>
      <c r="R15" s="101">
        <f>[8]SECTORES!R11</f>
        <v>0</v>
      </c>
    </row>
    <row r="16" spans="1:64" s="48" customFormat="1" ht="21" customHeight="1">
      <c r="A16" s="102" t="s">
        <v>25</v>
      </c>
      <c r="B16" s="101"/>
      <c r="C16" s="101"/>
      <c r="D16" s="101"/>
      <c r="E16" s="101">
        <f t="shared" ref="E16" si="3">C15+C22+C29</f>
        <v>191</v>
      </c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</row>
    <row r="17" spans="1:18" s="48" customFormat="1" ht="21" customHeight="1">
      <c r="A17" s="102" t="s">
        <v>26</v>
      </c>
      <c r="B17" s="101">
        <f>'[9]3.2 - SECTOR ECONOMICO'!D12</f>
        <v>0</v>
      </c>
      <c r="C17" s="101">
        <f>'[9]3.2 - SECTOR ECONOMICO'!E12</f>
        <v>0</v>
      </c>
      <c r="D17" s="101">
        <f>'[9]3.2 - SECTOR ECONOMICO'!F12</f>
        <v>0</v>
      </c>
      <c r="E17" s="101">
        <f>'[9]3.2 - SECTOR ECONOMICO'!G12</f>
        <v>0</v>
      </c>
      <c r="F17" s="101">
        <f>'[9]3.2 - SECTOR ECONOMICO'!H12</f>
        <v>0</v>
      </c>
      <c r="G17" s="101">
        <f>'[9]3.2 - SECTOR ECONOMICO'!I12</f>
        <v>0</v>
      </c>
      <c r="H17" s="101">
        <f>'[9]3.2 - SECTOR ECONOMICO'!J12</f>
        <v>0</v>
      </c>
      <c r="I17" s="101">
        <f>'[9]3.2 - SECTOR ECONOMICO'!K12</f>
        <v>0</v>
      </c>
      <c r="J17" s="101">
        <f>'[9]3.2 - SECTOR ECONOMICO'!L12</f>
        <v>0</v>
      </c>
      <c r="K17" s="101">
        <f>'[9]3.2 - SECTOR ECONOMICO'!M12</f>
        <v>0</v>
      </c>
      <c r="L17" s="101">
        <f>'[9]3.2 - SECTOR ECONOMICO'!N12</f>
        <v>0</v>
      </c>
      <c r="M17" s="101">
        <f>'[9]3.2 - SECTOR ECONOMICO'!O12</f>
        <v>0</v>
      </c>
      <c r="N17" s="101">
        <f>'[9]3.2 - SECTOR ECONOMICO'!P12</f>
        <v>0</v>
      </c>
      <c r="O17" s="101">
        <f>'[9]3.2 - SECTOR ECONOMICO'!Q12</f>
        <v>0</v>
      </c>
      <c r="P17" s="101">
        <f>'[9]3.2 - SECTOR ECONOMICO'!R12</f>
        <v>0</v>
      </c>
      <c r="Q17" s="101">
        <f>'[9]3.2 - SECTOR ECONOMICO'!S12</f>
        <v>0</v>
      </c>
      <c r="R17" s="101">
        <f>'[9]3.2 - SECTOR ECONOMICO'!T12</f>
        <v>0</v>
      </c>
    </row>
    <row r="18" spans="1:18" s="48" customFormat="1" ht="21" customHeight="1">
      <c r="A18" s="103"/>
      <c r="B18" s="104"/>
      <c r="C18" s="105"/>
      <c r="D18" s="105"/>
      <c r="E18" s="101">
        <f>C17+C24+C31</f>
        <v>29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6"/>
    </row>
    <row r="19" spans="1:18" s="48" customFormat="1" ht="21" customHeight="1">
      <c r="A19" s="103" t="s">
        <v>27</v>
      </c>
      <c r="B19" s="104">
        <f>SUM(B20:B24)</f>
        <v>38819</v>
      </c>
      <c r="C19" s="104">
        <f t="shared" ref="C19:R19" si="4">SUM(C20:C24)</f>
        <v>375</v>
      </c>
      <c r="D19" s="104">
        <f t="shared" si="4"/>
        <v>313</v>
      </c>
      <c r="E19" s="104"/>
      <c r="F19" s="104"/>
      <c r="G19" s="104">
        <f t="shared" si="4"/>
        <v>3731</v>
      </c>
      <c r="H19" s="104">
        <f t="shared" si="4"/>
        <v>1863</v>
      </c>
      <c r="I19" s="104">
        <f t="shared" si="4"/>
        <v>5594</v>
      </c>
      <c r="J19" s="104">
        <f t="shared" si="4"/>
        <v>2431</v>
      </c>
      <c r="K19" s="104">
        <f t="shared" si="4"/>
        <v>1777</v>
      </c>
      <c r="L19" s="104">
        <f t="shared" si="4"/>
        <v>4208</v>
      </c>
      <c r="M19" s="104">
        <f t="shared" si="4"/>
        <v>103</v>
      </c>
      <c r="N19" s="104">
        <f t="shared" si="4"/>
        <v>29</v>
      </c>
      <c r="O19" s="104">
        <f t="shared" si="4"/>
        <v>132</v>
      </c>
      <c r="P19" s="104">
        <f t="shared" si="4"/>
        <v>10</v>
      </c>
      <c r="Q19" s="104">
        <f t="shared" si="4"/>
        <v>1</v>
      </c>
      <c r="R19" s="104">
        <f t="shared" si="4"/>
        <v>11</v>
      </c>
    </row>
    <row r="20" spans="1:18" s="48" customFormat="1" ht="21" customHeight="1">
      <c r="A20" s="102" t="s">
        <v>22</v>
      </c>
      <c r="B20" s="101">
        <f>'[10]PP-FO-038'!C34</f>
        <v>2920</v>
      </c>
      <c r="C20" s="101">
        <f>'[10]PP-FO-038'!D34</f>
        <v>71</v>
      </c>
      <c r="D20" s="101">
        <f>'[10]PP-FO-038'!E34</f>
        <v>30</v>
      </c>
      <c r="E20" s="101">
        <f>'[10]PP-FO-038'!F34</f>
        <v>1329966</v>
      </c>
      <c r="F20" s="101">
        <f>'[10]PP-FO-038'!G34</f>
        <v>1331312</v>
      </c>
      <c r="G20" s="101">
        <f>'[10]PP-FO-038'!H34</f>
        <v>1000</v>
      </c>
      <c r="H20" s="101">
        <f>'[10]PP-FO-038'!I34</f>
        <v>402</v>
      </c>
      <c r="I20" s="101">
        <f>'[10]PP-FO-038'!J34</f>
        <v>1402</v>
      </c>
      <c r="J20" s="101">
        <f>'[10]PP-FO-038'!K34</f>
        <v>206</v>
      </c>
      <c r="K20" s="101">
        <f>'[10]PP-FO-038'!L34</f>
        <v>357</v>
      </c>
      <c r="L20" s="101">
        <f>'[10]PP-FO-038'!M34</f>
        <v>563</v>
      </c>
      <c r="M20" s="101">
        <f>'[10]PP-FO-038'!N34</f>
        <v>0</v>
      </c>
      <c r="N20" s="101">
        <f>'[10]PP-FO-038'!O34</f>
        <v>0</v>
      </c>
      <c r="O20" s="101">
        <f>'[10]PP-FO-038'!P34</f>
        <v>0</v>
      </c>
      <c r="P20" s="101">
        <f>'[10]PP-FO-038'!Q34</f>
        <v>1</v>
      </c>
      <c r="Q20" s="101">
        <f>'[10]PP-FO-038'!R34</f>
        <v>1</v>
      </c>
      <c r="R20" s="101">
        <f>'[10]PP-FO-038'!S34</f>
        <v>2</v>
      </c>
    </row>
    <row r="21" spans="1:18" s="48" customFormat="1" ht="21" customHeight="1">
      <c r="A21" s="102" t="s">
        <v>23</v>
      </c>
      <c r="B21" s="101">
        <f>'[11]PP-FO-038 SECTORES'!C24</f>
        <v>19881</v>
      </c>
      <c r="C21" s="101">
        <f>'[11]PP-FO-038 SECTORES'!D24</f>
        <v>248</v>
      </c>
      <c r="D21" s="101">
        <f>'[11]PP-FO-038 SECTORES'!E24</f>
        <v>229</v>
      </c>
      <c r="E21" s="101">
        <f>'[11]PP-FO-038 SECTORES'!F24</f>
        <v>0</v>
      </c>
      <c r="F21" s="101">
        <f>'[11]PP-FO-038 SECTORES'!G24</f>
        <v>0</v>
      </c>
      <c r="G21" s="101">
        <f>'[11]PP-FO-038 SECTORES'!H24</f>
        <v>2035</v>
      </c>
      <c r="H21" s="101">
        <f>'[11]PP-FO-038 SECTORES'!I24</f>
        <v>1225</v>
      </c>
      <c r="I21" s="101">
        <f>'[11]PP-FO-038 SECTORES'!J24</f>
        <v>3260</v>
      </c>
      <c r="J21" s="101">
        <f>'[11]PP-FO-038 SECTORES'!K24</f>
        <v>1632</v>
      </c>
      <c r="K21" s="101">
        <f>'[11]PP-FO-038 SECTORES'!L24</f>
        <v>1207</v>
      </c>
      <c r="L21" s="101">
        <f>'[11]PP-FO-038 SECTORES'!M24</f>
        <v>2839</v>
      </c>
      <c r="M21" s="101">
        <f>'[11]PP-FO-038 SECTORES'!N24</f>
        <v>45</v>
      </c>
      <c r="N21" s="101">
        <f>'[11]PP-FO-038 SECTORES'!O24</f>
        <v>8</v>
      </c>
      <c r="O21" s="101">
        <f>'[11]PP-FO-038 SECTORES'!P24</f>
        <v>53</v>
      </c>
      <c r="P21" s="101">
        <f>'[11]PP-FO-038 SECTORES'!Q24</f>
        <v>8</v>
      </c>
      <c r="Q21" s="101">
        <f>'[11]PP-FO-038 SECTORES'!R24</f>
        <v>0</v>
      </c>
      <c r="R21" s="101">
        <f>'[11]PP-FO-038 SECTORES'!S24</f>
        <v>8</v>
      </c>
    </row>
    <row r="22" spans="1:18" s="48" customFormat="1" ht="21" customHeight="1">
      <c r="A22" s="102" t="s">
        <v>24</v>
      </c>
      <c r="B22" s="101">
        <f>[12]SECTORES!B22</f>
        <v>13980</v>
      </c>
      <c r="C22" s="101">
        <f>[12]SECTORES!C22</f>
        <v>45</v>
      </c>
      <c r="D22" s="101">
        <f>[12]SECTORES!D22</f>
        <v>43</v>
      </c>
      <c r="E22" s="101" t="e">
        <f>[12]SECTORES!E22</f>
        <v>#REF!</v>
      </c>
      <c r="F22" s="101" t="e">
        <f>[12]SECTORES!F22</f>
        <v>#REF!</v>
      </c>
      <c r="G22" s="101">
        <f>[12]SECTORES!G22</f>
        <v>576</v>
      </c>
      <c r="H22" s="101">
        <f>[12]SECTORES!H22</f>
        <v>93</v>
      </c>
      <c r="I22" s="101">
        <f>[12]SECTORES!I22</f>
        <v>669</v>
      </c>
      <c r="J22" s="101">
        <f>[12]SECTORES!J22</f>
        <v>493</v>
      </c>
      <c r="K22" s="101">
        <f>[12]SECTORES!K22</f>
        <v>81</v>
      </c>
      <c r="L22" s="101">
        <f>[12]SECTORES!L22</f>
        <v>574</v>
      </c>
      <c r="M22" s="101">
        <f>[12]SECTORES!M22</f>
        <v>38</v>
      </c>
      <c r="N22" s="101">
        <f>[12]SECTORES!N22</f>
        <v>10</v>
      </c>
      <c r="O22" s="101">
        <f>[12]SECTORES!O22</f>
        <v>48</v>
      </c>
      <c r="P22" s="101">
        <f>[12]SECTORES!P22</f>
        <v>1</v>
      </c>
      <c r="Q22" s="101">
        <f>[12]SECTORES!Q22</f>
        <v>0</v>
      </c>
      <c r="R22" s="101">
        <f>[12]SECTORES!R22</f>
        <v>1</v>
      </c>
    </row>
    <row r="23" spans="1:18" s="48" customFormat="1" ht="21" customHeight="1">
      <c r="A23" s="102" t="s">
        <v>25</v>
      </c>
      <c r="B23" s="101">
        <f>'[13]PP-FO-038'!C16</f>
        <v>1918</v>
      </c>
      <c r="C23" s="101">
        <f>'[13]PP-FO-038'!D16</f>
        <v>9</v>
      </c>
      <c r="D23" s="101">
        <f>'[13]PP-FO-038'!E16</f>
        <v>9</v>
      </c>
      <c r="E23" s="101">
        <f>'[13]PP-FO-038'!F16</f>
        <v>399356</v>
      </c>
      <c r="F23" s="101">
        <f>'[13]PP-FO-038'!G16</f>
        <v>400086</v>
      </c>
      <c r="G23" s="101">
        <f>'[13]PP-FO-038'!H16</f>
        <v>101</v>
      </c>
      <c r="H23" s="101">
        <f>'[13]PP-FO-038'!I16</f>
        <v>66</v>
      </c>
      <c r="I23" s="101">
        <f>'[13]PP-FO-038'!J16</f>
        <v>167</v>
      </c>
      <c r="J23" s="101">
        <f>'[13]PP-FO-038'!K16</f>
        <v>87</v>
      </c>
      <c r="K23" s="101">
        <f>'[13]PP-FO-038'!L16</f>
        <v>61</v>
      </c>
      <c r="L23" s="101">
        <f>'[13]PP-FO-038'!M16</f>
        <v>148</v>
      </c>
      <c r="M23" s="101">
        <f>'[13]PP-FO-038'!N16</f>
        <v>14</v>
      </c>
      <c r="N23" s="101">
        <f>'[13]PP-FO-038'!O16</f>
        <v>5</v>
      </c>
      <c r="O23" s="101">
        <f>'[13]PP-FO-038'!P16</f>
        <v>19</v>
      </c>
      <c r="P23" s="101">
        <f>'[13]PP-FO-038'!Q16</f>
        <v>0</v>
      </c>
      <c r="Q23" s="101">
        <f>'[13]PP-FO-038'!R16</f>
        <v>0</v>
      </c>
      <c r="R23" s="101">
        <f>'[13]PP-FO-038'!S16</f>
        <v>0</v>
      </c>
    </row>
    <row r="24" spans="1:18" s="48" customFormat="1" ht="21" customHeight="1">
      <c r="A24" s="102" t="s">
        <v>26</v>
      </c>
      <c r="B24" s="101">
        <v>120</v>
      </c>
      <c r="C24" s="101">
        <v>2</v>
      </c>
      <c r="D24" s="101">
        <v>2</v>
      </c>
      <c r="E24" s="101"/>
      <c r="F24" s="101"/>
      <c r="G24" s="101">
        <v>19</v>
      </c>
      <c r="H24" s="101">
        <v>77</v>
      </c>
      <c r="I24" s="101">
        <v>96</v>
      </c>
      <c r="J24" s="101">
        <v>13</v>
      </c>
      <c r="K24" s="101">
        <v>71</v>
      </c>
      <c r="L24" s="101">
        <v>84</v>
      </c>
      <c r="M24" s="101">
        <v>6</v>
      </c>
      <c r="N24" s="101">
        <v>6</v>
      </c>
      <c r="O24" s="101">
        <v>12</v>
      </c>
      <c r="P24" s="101">
        <v>0</v>
      </c>
      <c r="Q24" s="101">
        <v>0</v>
      </c>
      <c r="R24" s="101">
        <v>0</v>
      </c>
    </row>
    <row r="25" spans="1:18" s="48" customFormat="1" ht="21" customHeight="1">
      <c r="A25" s="102"/>
      <c r="B25" s="107"/>
      <c r="C25" s="106"/>
      <c r="D25" s="106"/>
      <c r="E25" s="106"/>
      <c r="F25" s="106"/>
      <c r="G25" s="106"/>
      <c r="H25" s="106"/>
      <c r="I25" s="105"/>
      <c r="J25" s="106"/>
      <c r="K25" s="106"/>
      <c r="L25" s="105"/>
      <c r="M25" s="106"/>
      <c r="N25" s="106"/>
      <c r="O25" s="105"/>
      <c r="P25" s="106"/>
      <c r="Q25" s="106"/>
      <c r="R25" s="106"/>
    </row>
    <row r="26" spans="1:18" s="48" customFormat="1" ht="21" customHeight="1">
      <c r="A26" s="103" t="s">
        <v>28</v>
      </c>
      <c r="B26" s="104">
        <f>SUM(B27:B31)</f>
        <v>151134</v>
      </c>
      <c r="C26" s="104">
        <f t="shared" ref="C26:R26" si="5">SUM(C27:C31)</f>
        <v>7321</v>
      </c>
      <c r="D26" s="104">
        <f t="shared" si="5"/>
        <v>7315</v>
      </c>
      <c r="E26" s="104"/>
      <c r="F26" s="104"/>
      <c r="G26" s="104">
        <f t="shared" si="5"/>
        <v>89799</v>
      </c>
      <c r="H26" s="104">
        <f t="shared" si="5"/>
        <v>147087</v>
      </c>
      <c r="I26" s="104">
        <f t="shared" si="5"/>
        <v>236886</v>
      </c>
      <c r="J26" s="104">
        <f t="shared" si="5"/>
        <v>82788</v>
      </c>
      <c r="K26" s="104">
        <f t="shared" si="5"/>
        <v>133401</v>
      </c>
      <c r="L26" s="104">
        <f t="shared" si="5"/>
        <v>216189</v>
      </c>
      <c r="M26" s="104">
        <f t="shared" si="5"/>
        <v>1223</v>
      </c>
      <c r="N26" s="104">
        <f t="shared" si="5"/>
        <v>3059</v>
      </c>
      <c r="O26" s="104">
        <f t="shared" si="5"/>
        <v>4282</v>
      </c>
      <c r="P26" s="104">
        <f t="shared" si="5"/>
        <v>5696</v>
      </c>
      <c r="Q26" s="104">
        <f t="shared" si="5"/>
        <v>10426</v>
      </c>
      <c r="R26" s="104">
        <f t="shared" si="5"/>
        <v>16122</v>
      </c>
    </row>
    <row r="27" spans="1:18" s="48" customFormat="1" ht="21" customHeight="1">
      <c r="A27" s="102" t="s">
        <v>22</v>
      </c>
      <c r="B27" s="101">
        <f>'[10]PP-FO-038'!C55</f>
        <v>111860</v>
      </c>
      <c r="C27" s="101">
        <f>'[10]PP-FO-038'!D55</f>
        <v>3666</v>
      </c>
      <c r="D27" s="101">
        <f>'[10]PP-FO-038'!E55</f>
        <v>3664</v>
      </c>
      <c r="E27" s="101">
        <f>'[10]PP-FO-038'!F55</f>
        <v>6699717</v>
      </c>
      <c r="F27" s="101">
        <f>'[10]PP-FO-038'!G55</f>
        <v>6744747</v>
      </c>
      <c r="G27" s="101">
        <f>'[10]PP-FO-038'!H55</f>
        <v>58631</v>
      </c>
      <c r="H27" s="101">
        <f>'[10]PP-FO-038'!I55</f>
        <v>118735</v>
      </c>
      <c r="I27" s="101">
        <f>'[10]PP-FO-038'!J55</f>
        <v>177366</v>
      </c>
      <c r="J27" s="101">
        <f>'[10]PP-FO-038'!K55</f>
        <v>52135</v>
      </c>
      <c r="K27" s="101">
        <f>'[10]PP-FO-038'!L55</f>
        <v>106270</v>
      </c>
      <c r="L27" s="101">
        <f>'[10]PP-FO-038'!M55</f>
        <v>158405</v>
      </c>
      <c r="M27" s="101">
        <f>'[10]PP-FO-038'!N55</f>
        <v>835</v>
      </c>
      <c r="N27" s="101">
        <f>'[10]PP-FO-038'!O55</f>
        <v>2162</v>
      </c>
      <c r="O27" s="101">
        <f>'[10]PP-FO-038'!P55</f>
        <v>2997</v>
      </c>
      <c r="P27" s="101">
        <f>'[10]PP-FO-038'!Q55</f>
        <v>5643</v>
      </c>
      <c r="Q27" s="101">
        <f>'[10]PP-FO-038'!R55</f>
        <v>10273</v>
      </c>
      <c r="R27" s="101">
        <f>'[10]PP-FO-038'!S55</f>
        <v>15916</v>
      </c>
    </row>
    <row r="28" spans="1:18" s="48" customFormat="1" ht="21" customHeight="1">
      <c r="A28" s="102" t="s">
        <v>23</v>
      </c>
      <c r="B28" s="101">
        <f>'[11]PP-FO-038 SECTORES'!C41</f>
        <v>31478</v>
      </c>
      <c r="C28" s="101">
        <f>'[11]PP-FO-038 SECTORES'!D41</f>
        <v>3459</v>
      </c>
      <c r="D28" s="101">
        <f>'[11]PP-FO-038 SECTORES'!E41</f>
        <v>3455</v>
      </c>
      <c r="E28" s="101">
        <f>'[11]PP-FO-038 SECTORES'!F41</f>
        <v>0</v>
      </c>
      <c r="F28" s="101">
        <f>'[11]PP-FO-038 SECTORES'!G41</f>
        <v>0</v>
      </c>
      <c r="G28" s="101">
        <f>'[11]PP-FO-038 SECTORES'!H41</f>
        <v>29553</v>
      </c>
      <c r="H28" s="101">
        <f>'[11]PP-FO-038 SECTORES'!I41</f>
        <v>23667</v>
      </c>
      <c r="I28" s="101">
        <f>'[11]PP-FO-038 SECTORES'!J41</f>
        <v>53220</v>
      </c>
      <c r="J28" s="101">
        <f>'[11]PP-FO-038 SECTORES'!K41</f>
        <v>29253</v>
      </c>
      <c r="K28" s="101">
        <f>'[11]PP-FO-038 SECTORES'!L41</f>
        <v>23138</v>
      </c>
      <c r="L28" s="101">
        <f>'[11]PP-FO-038 SECTORES'!M41</f>
        <v>52391</v>
      </c>
      <c r="M28" s="101">
        <f>'[11]PP-FO-038 SECTORES'!N41</f>
        <v>190</v>
      </c>
      <c r="N28" s="101">
        <f>'[11]PP-FO-038 SECTORES'!O41</f>
        <v>236</v>
      </c>
      <c r="O28" s="101">
        <f>'[11]PP-FO-038 SECTORES'!P41</f>
        <v>426</v>
      </c>
      <c r="P28" s="101">
        <f>'[14]PP-FO-038 SECTORES'!Q41</f>
        <v>27</v>
      </c>
      <c r="Q28" s="101">
        <f>'[14]PP-FO-038 SECTORES'!R41</f>
        <v>95</v>
      </c>
      <c r="R28" s="101">
        <f>'[14]PP-FO-038 SECTORES'!S41</f>
        <v>122</v>
      </c>
    </row>
    <row r="29" spans="1:18" s="48" customFormat="1" ht="21" customHeight="1">
      <c r="A29" s="102" t="s">
        <v>24</v>
      </c>
      <c r="B29" s="101">
        <f>[12]SECTORES!B40</f>
        <v>5344</v>
      </c>
      <c r="C29" s="101">
        <f>[12]SECTORES!C40</f>
        <v>144</v>
      </c>
      <c r="D29" s="101">
        <f>[12]SECTORES!D40</f>
        <v>144</v>
      </c>
      <c r="E29" s="101" t="e">
        <f>[12]SECTORES!E40</f>
        <v>#REF!</v>
      </c>
      <c r="F29" s="101" t="e">
        <f>[12]SECTORES!F40</f>
        <v>#REF!</v>
      </c>
      <c r="G29" s="101">
        <f>[12]SECTORES!G40</f>
        <v>1156</v>
      </c>
      <c r="H29" s="101">
        <f>[12]SECTORES!H40</f>
        <v>3088</v>
      </c>
      <c r="I29" s="101">
        <f>[12]SECTORES!I40</f>
        <v>4244</v>
      </c>
      <c r="J29" s="101">
        <f>[12]SECTORES!J40</f>
        <v>1122</v>
      </c>
      <c r="K29" s="101">
        <f>[12]SECTORES!K40</f>
        <v>2994</v>
      </c>
      <c r="L29" s="101">
        <f>[12]SECTORES!L40</f>
        <v>4116</v>
      </c>
      <c r="M29" s="101">
        <f>[12]SECTORES!M40</f>
        <v>27</v>
      </c>
      <c r="N29" s="101">
        <f>[12]SECTORES!N40</f>
        <v>83</v>
      </c>
      <c r="O29" s="101">
        <f>[12]SECTORES!O40</f>
        <v>110</v>
      </c>
      <c r="P29" s="101">
        <f>[12]SECTORES!P40</f>
        <v>7</v>
      </c>
      <c r="Q29" s="101">
        <f>[12]SECTORES!Q40</f>
        <v>11</v>
      </c>
      <c r="R29" s="101">
        <f>[12]SECTORES!R40</f>
        <v>18</v>
      </c>
    </row>
    <row r="30" spans="1:18" s="48" customFormat="1" ht="21" customHeight="1">
      <c r="A30" s="102" t="s">
        <v>25</v>
      </c>
      <c r="B30" s="101">
        <f>'[13]PP-FO-038'!C19</f>
        <v>992</v>
      </c>
      <c r="C30" s="101">
        <f>'[13]PP-FO-038'!D19</f>
        <v>25</v>
      </c>
      <c r="D30" s="101">
        <f>'[13]PP-FO-038'!E19</f>
        <v>25</v>
      </c>
      <c r="E30" s="101">
        <f>'[13]PP-FO-038'!F19</f>
        <v>709746</v>
      </c>
      <c r="F30" s="101">
        <f>'[13]PP-FO-038'!G19</f>
        <v>699157</v>
      </c>
      <c r="G30" s="101">
        <f>'[13]PP-FO-038'!H19</f>
        <v>191</v>
      </c>
      <c r="H30" s="101">
        <f>'[13]PP-FO-038'!I19</f>
        <v>587</v>
      </c>
      <c r="I30" s="101">
        <f>'[13]PP-FO-038'!J19</f>
        <v>778</v>
      </c>
      <c r="J30" s="101">
        <f>'[13]PP-FO-038'!K19</f>
        <v>142</v>
      </c>
      <c r="K30" s="101">
        <f>'[13]PP-FO-038'!L19</f>
        <v>439</v>
      </c>
      <c r="L30" s="101">
        <f>'[13]PP-FO-038'!M19</f>
        <v>581</v>
      </c>
      <c r="M30" s="101">
        <f>'[13]PP-FO-038'!N19</f>
        <v>51</v>
      </c>
      <c r="N30" s="101">
        <f>'[13]PP-FO-038'!O19</f>
        <v>154</v>
      </c>
      <c r="O30" s="101">
        <f>'[13]PP-FO-038'!P19</f>
        <v>205</v>
      </c>
      <c r="P30" s="101">
        <f>'[13]PP-FO-038'!Q19</f>
        <v>5</v>
      </c>
      <c r="Q30" s="101">
        <f>'[13]PP-FO-038'!R19</f>
        <v>22</v>
      </c>
      <c r="R30" s="101">
        <f>'[13]PP-FO-038'!S19</f>
        <v>27</v>
      </c>
    </row>
    <row r="31" spans="1:18" s="48" customFormat="1" ht="21" customHeight="1">
      <c r="A31" s="102" t="s">
        <v>26</v>
      </c>
      <c r="B31" s="101">
        <f>'[9]3.2 - SECTOR ECONOMICO'!D17</f>
        <v>1460</v>
      </c>
      <c r="C31" s="101">
        <f>'[9]3.2 - SECTOR ECONOMICO'!E17</f>
        <v>27</v>
      </c>
      <c r="D31" s="101">
        <f>'[9]3.2 - SECTOR ECONOMICO'!F17</f>
        <v>27</v>
      </c>
      <c r="E31" s="101">
        <f>'[9]3.2 - SECTOR ECONOMICO'!G17</f>
        <v>0</v>
      </c>
      <c r="F31" s="101">
        <f>'[9]3.2 - SECTOR ECONOMICO'!H17</f>
        <v>0</v>
      </c>
      <c r="G31" s="101">
        <f>'[9]3.2 - SECTOR ECONOMICO'!I17</f>
        <v>268</v>
      </c>
      <c r="H31" s="101">
        <f>'[9]3.2 - SECTOR ECONOMICO'!J17</f>
        <v>1010</v>
      </c>
      <c r="I31" s="101">
        <f>'[9]3.2 - SECTOR ECONOMICO'!K17</f>
        <v>1278</v>
      </c>
      <c r="J31" s="101">
        <f>'[9]3.2 - SECTOR ECONOMICO'!L17</f>
        <v>136</v>
      </c>
      <c r="K31" s="101">
        <f>'[9]3.2 - SECTOR ECONOMICO'!M17</f>
        <v>560</v>
      </c>
      <c r="L31" s="101">
        <f>'[9]3.2 - SECTOR ECONOMICO'!N17</f>
        <v>696</v>
      </c>
      <c r="M31" s="101">
        <f>'[9]3.2 - SECTOR ECONOMICO'!O17</f>
        <v>120</v>
      </c>
      <c r="N31" s="101">
        <f>'[9]3.2 - SECTOR ECONOMICO'!P17</f>
        <v>424</v>
      </c>
      <c r="O31" s="101">
        <f>'[9]3.2 - SECTOR ECONOMICO'!Q17</f>
        <v>544</v>
      </c>
      <c r="P31" s="101">
        <f>'[9]3.2 - SECTOR ECONOMICO'!R17</f>
        <v>14</v>
      </c>
      <c r="Q31" s="101">
        <f>'[9]3.2 - SECTOR ECONOMICO'!S17</f>
        <v>25</v>
      </c>
      <c r="R31" s="101">
        <f>'[9]3.2 - SECTOR ECONOMICO'!T17</f>
        <v>39</v>
      </c>
    </row>
    <row r="32" spans="1:18" s="7" customFormat="1" ht="21" customHeight="1">
      <c r="A32" s="108"/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</row>
    <row r="33" spans="1:64" ht="50.25" customHeight="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</row>
    <row r="34" spans="1:64" ht="50.25" customHeight="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64" ht="50.25" customHeight="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64" ht="50.25" customHeight="1">
      <c r="A36" s="64"/>
      <c r="B36" s="64"/>
      <c r="C36" s="66"/>
      <c r="D36" s="66"/>
      <c r="E36" s="66"/>
      <c r="F36" s="66"/>
      <c r="G36" s="64"/>
      <c r="H36" s="64"/>
      <c r="I36" s="64"/>
      <c r="J36" s="64" t="s">
        <v>17</v>
      </c>
      <c r="K36" s="64" t="s">
        <v>18</v>
      </c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64" ht="50.25" customHeight="1">
      <c r="A37" s="64"/>
      <c r="B37" s="64"/>
      <c r="C37" s="67"/>
      <c r="D37" s="68"/>
      <c r="E37" s="68"/>
      <c r="F37" s="68"/>
      <c r="G37" s="65"/>
      <c r="H37" s="64"/>
      <c r="I37" s="67" t="s">
        <v>20</v>
      </c>
      <c r="J37" s="65">
        <f>SUM(J38:J40)</f>
        <v>85251</v>
      </c>
      <c r="K37" s="65">
        <f>SUM(K38:K40)</f>
        <v>135190</v>
      </c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64" ht="50.25" customHeight="1">
      <c r="A38" s="64"/>
      <c r="B38" s="64"/>
      <c r="C38" s="69"/>
      <c r="D38" s="68"/>
      <c r="E38" s="68"/>
      <c r="F38" s="68"/>
      <c r="G38" s="64"/>
      <c r="H38" s="64"/>
      <c r="I38" s="69" t="s">
        <v>21</v>
      </c>
      <c r="J38" s="65">
        <f>J12</f>
        <v>32</v>
      </c>
      <c r="K38" s="68">
        <f>K12</f>
        <v>12</v>
      </c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64" ht="50.25" customHeight="1">
      <c r="A39" s="64"/>
      <c r="B39" s="64"/>
      <c r="C39" s="69"/>
      <c r="D39" s="68"/>
      <c r="E39" s="68"/>
      <c r="F39" s="68"/>
      <c r="G39" s="64"/>
      <c r="H39" s="64"/>
      <c r="I39" s="69" t="s">
        <v>27</v>
      </c>
      <c r="J39" s="65">
        <f>J19</f>
        <v>2431</v>
      </c>
      <c r="K39" s="65">
        <f>K19</f>
        <v>1777</v>
      </c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</row>
    <row r="40" spans="1:64" ht="50.25" customHeight="1">
      <c r="A40" s="64"/>
      <c r="B40" s="64"/>
      <c r="C40" s="69"/>
      <c r="D40" s="68"/>
      <c r="E40" s="68"/>
      <c r="F40" s="68"/>
      <c r="G40" s="64"/>
      <c r="H40" s="64"/>
      <c r="I40" s="69" t="s">
        <v>28</v>
      </c>
      <c r="J40" s="65">
        <f>J26</f>
        <v>82788</v>
      </c>
      <c r="K40" s="65">
        <f>K26</f>
        <v>133401</v>
      </c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</row>
    <row r="41" spans="1:64" ht="50.25" customHeight="1">
      <c r="A41" s="64"/>
      <c r="B41" s="64"/>
      <c r="C41" s="66"/>
      <c r="D41" s="66"/>
      <c r="E41" s="66"/>
      <c r="F41" s="66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</row>
    <row r="42" spans="1:64" ht="50.25" customHeight="1">
      <c r="A42" s="64"/>
      <c r="B42" s="64"/>
      <c r="C42" s="66"/>
      <c r="D42" s="66"/>
      <c r="E42" s="66"/>
      <c r="F42" s="66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</row>
    <row r="43" spans="1:64" s="64" customFormat="1"/>
    <row r="44" spans="1:64" s="64" customFormat="1" ht="17.399999999999999">
      <c r="D44" s="70"/>
      <c r="E44" s="70"/>
      <c r="F44" s="70"/>
      <c r="G44" s="111" t="s">
        <v>29</v>
      </c>
      <c r="H44" s="111"/>
      <c r="I44" s="111"/>
      <c r="J44" s="111"/>
      <c r="K44" s="70"/>
    </row>
    <row r="45" spans="1:64" s="64" customFormat="1" ht="17.399999999999999">
      <c r="G45" s="112" t="s">
        <v>30</v>
      </c>
      <c r="H45" s="112"/>
      <c r="I45" s="112"/>
      <c r="J45" s="112"/>
    </row>
    <row r="46" spans="1:64" s="64" customFormat="1">
      <c r="G46" s="7"/>
      <c r="H46" s="7"/>
      <c r="I46" s="7"/>
      <c r="J46" s="7"/>
    </row>
    <row r="47" spans="1:64" s="64" customFormat="1"/>
  </sheetData>
  <mergeCells count="10">
    <mergeCell ref="G44:J44"/>
    <mergeCell ref="G45:J45"/>
    <mergeCell ref="A6:A8"/>
    <mergeCell ref="B6:B8"/>
    <mergeCell ref="C6:D7"/>
    <mergeCell ref="G6:R6"/>
    <mergeCell ref="G7:I7"/>
    <mergeCell ref="J7:L7"/>
    <mergeCell ref="M7:O7"/>
    <mergeCell ref="P7:R7"/>
  </mergeCells>
  <conditionalFormatting sqref="E18 B20:R24 B27:R31 B13:R17">
    <cfRule type="cellIs" dxfId="3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F1C1-E829-4342-BE9A-76DC1EDCC6A0}">
  <dimension ref="A1:BJ48"/>
  <sheetViews>
    <sheetView topLeftCell="A13" zoomScale="78" zoomScaleNormal="78" workbookViewId="0">
      <selection activeCell="N45" sqref="N45"/>
    </sheetView>
  </sheetViews>
  <sheetFormatPr baseColWidth="10" defaultColWidth="9.109375" defaultRowHeight="13.8"/>
  <cols>
    <col min="1" max="1" width="47" style="114" customWidth="1"/>
    <col min="2" max="2" width="20" style="114" customWidth="1"/>
    <col min="3" max="3" width="16.109375" style="114" customWidth="1"/>
    <col min="4" max="4" width="19.109375" style="114" customWidth="1"/>
    <col min="5" max="6" width="19.109375" style="114" hidden="1" customWidth="1"/>
    <col min="7" max="7" width="15.44140625" style="114" customWidth="1"/>
    <col min="8" max="8" width="14.6640625" style="114" customWidth="1"/>
    <col min="9" max="9" width="18.44140625" style="114" customWidth="1"/>
    <col min="10" max="10" width="15.44140625" style="114" customWidth="1"/>
    <col min="11" max="11" width="14.6640625" style="114" customWidth="1"/>
    <col min="12" max="12" width="11.109375" style="114" customWidth="1"/>
    <col min="13" max="13" width="15.44140625" style="114" customWidth="1"/>
    <col min="14" max="14" width="14.6640625" style="114" customWidth="1"/>
    <col min="15" max="15" width="13" style="114" customWidth="1"/>
    <col min="16" max="16" width="15.44140625" style="114" customWidth="1"/>
    <col min="17" max="17" width="14.6640625" style="114" customWidth="1"/>
    <col min="18" max="18" width="14.44140625" style="114" customWidth="1"/>
    <col min="19" max="16384" width="9.109375" style="114"/>
  </cols>
  <sheetData>
    <row r="1" spans="1:62" ht="57" customHeight="1"/>
    <row r="2" spans="1:62" ht="57" customHeight="1"/>
    <row r="3" spans="1:62" ht="57" customHeight="1"/>
    <row r="4" spans="1:62" ht="36.75" customHeight="1" thickBot="1">
      <c r="I4" s="115" t="s">
        <v>33</v>
      </c>
    </row>
    <row r="5" spans="1:62" ht="15.75" hidden="1" customHeight="1"/>
    <row r="6" spans="1:62" s="125" customFormat="1" ht="27.75" customHeight="1" thickBot="1">
      <c r="A6" s="116" t="s">
        <v>6</v>
      </c>
      <c r="B6" s="117" t="s">
        <v>32</v>
      </c>
      <c r="C6" s="118" t="s">
        <v>9</v>
      </c>
      <c r="D6" s="119"/>
      <c r="E6" s="120"/>
      <c r="F6" s="120"/>
      <c r="G6" s="121" t="s">
        <v>7</v>
      </c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3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</row>
    <row r="7" spans="1:62" s="125" customFormat="1" ht="21.75" customHeight="1" thickBot="1">
      <c r="A7" s="126"/>
      <c r="B7" s="127"/>
      <c r="C7" s="128"/>
      <c r="D7" s="129"/>
      <c r="E7" s="130"/>
      <c r="F7" s="130"/>
      <c r="G7" s="121" t="s">
        <v>10</v>
      </c>
      <c r="H7" s="122"/>
      <c r="I7" s="122"/>
      <c r="J7" s="121" t="s">
        <v>11</v>
      </c>
      <c r="K7" s="122"/>
      <c r="L7" s="123"/>
      <c r="M7" s="121" t="s">
        <v>12</v>
      </c>
      <c r="N7" s="122"/>
      <c r="O7" s="123"/>
      <c r="P7" s="121" t="s">
        <v>13</v>
      </c>
      <c r="Q7" s="122"/>
      <c r="R7" s="123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</row>
    <row r="8" spans="1:62" s="125" customFormat="1" ht="20.25" customHeight="1" thickBot="1">
      <c r="A8" s="131"/>
      <c r="B8" s="132"/>
      <c r="C8" s="133" t="s">
        <v>15</v>
      </c>
      <c r="D8" s="130" t="s">
        <v>16</v>
      </c>
      <c r="E8" s="130"/>
      <c r="F8" s="130"/>
      <c r="G8" s="134" t="s">
        <v>17</v>
      </c>
      <c r="H8" s="130" t="s">
        <v>18</v>
      </c>
      <c r="I8" s="130" t="s">
        <v>19</v>
      </c>
      <c r="J8" s="134" t="s">
        <v>17</v>
      </c>
      <c r="K8" s="130" t="s">
        <v>18</v>
      </c>
      <c r="L8" s="135" t="s">
        <v>19</v>
      </c>
      <c r="M8" s="134" t="s">
        <v>17</v>
      </c>
      <c r="N8" s="130" t="s">
        <v>18</v>
      </c>
      <c r="O8" s="136" t="s">
        <v>19</v>
      </c>
      <c r="P8" s="134" t="s">
        <v>17</v>
      </c>
      <c r="Q8" s="130" t="s">
        <v>18</v>
      </c>
      <c r="R8" s="135" t="s">
        <v>19</v>
      </c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</row>
    <row r="9" spans="1:62" s="142" customFormat="1" ht="21.75" customHeight="1">
      <c r="A9" s="137" t="s">
        <v>20</v>
      </c>
      <c r="B9" s="138">
        <f>B11+B18+B25</f>
        <v>301061</v>
      </c>
      <c r="C9" s="138">
        <f t="shared" ref="C9:R9" si="0">C11+C18+C25</f>
        <v>7610</v>
      </c>
      <c r="D9" s="138">
        <f t="shared" si="0"/>
        <v>7475</v>
      </c>
      <c r="E9" s="138"/>
      <c r="F9" s="138"/>
      <c r="G9" s="138">
        <f t="shared" si="0"/>
        <v>79225</v>
      </c>
      <c r="H9" s="138">
        <f t="shared" si="0"/>
        <v>92589</v>
      </c>
      <c r="I9" s="139">
        <f t="shared" si="0"/>
        <v>171814</v>
      </c>
      <c r="J9" s="138">
        <f t="shared" si="0"/>
        <v>72951</v>
      </c>
      <c r="K9" s="140">
        <f t="shared" si="0"/>
        <v>83988</v>
      </c>
      <c r="L9" s="140">
        <f t="shared" si="0"/>
        <v>156939</v>
      </c>
      <c r="M9" s="140">
        <f t="shared" si="0"/>
        <v>1088</v>
      </c>
      <c r="N9" s="140">
        <f t="shared" si="0"/>
        <v>1591</v>
      </c>
      <c r="O9" s="140">
        <f t="shared" si="0"/>
        <v>2679</v>
      </c>
      <c r="P9" s="140">
        <f t="shared" si="0"/>
        <v>3336</v>
      </c>
      <c r="Q9" s="140">
        <f t="shared" si="0"/>
        <v>6501</v>
      </c>
      <c r="R9" s="174">
        <f>R11+R18+R25</f>
        <v>9837</v>
      </c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</row>
    <row r="10" spans="1:62" s="142" customFormat="1" ht="21.75" customHeight="1">
      <c r="A10" s="137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</row>
    <row r="11" spans="1:62" s="124" customFormat="1" ht="21" customHeight="1">
      <c r="A11" s="143" t="s">
        <v>21</v>
      </c>
      <c r="B11" s="165">
        <f>+B12+B13+B14+B15+B16</f>
        <v>46337</v>
      </c>
      <c r="C11" s="165">
        <f t="shared" ref="C11:R11" si="1">+C12+C13+C14+C15+C16</f>
        <v>1048</v>
      </c>
      <c r="D11" s="165">
        <f t="shared" si="1"/>
        <v>1034</v>
      </c>
      <c r="E11" s="165">
        <f t="shared" si="1"/>
        <v>4304485</v>
      </c>
      <c r="F11" s="165">
        <f t="shared" si="1"/>
        <v>4215964</v>
      </c>
      <c r="G11" s="165">
        <f t="shared" si="1"/>
        <v>6540</v>
      </c>
      <c r="H11" s="165">
        <f t="shared" si="1"/>
        <v>7505</v>
      </c>
      <c r="I11" s="165">
        <f t="shared" si="1"/>
        <v>14045</v>
      </c>
      <c r="J11" s="165">
        <f t="shared" si="1"/>
        <v>6366</v>
      </c>
      <c r="K11" s="165">
        <f t="shared" si="1"/>
        <v>7354</v>
      </c>
      <c r="L11" s="165">
        <f t="shared" si="1"/>
        <v>13720</v>
      </c>
      <c r="M11" s="165">
        <f t="shared" si="1"/>
        <v>28</v>
      </c>
      <c r="N11" s="165">
        <f t="shared" si="1"/>
        <v>44</v>
      </c>
      <c r="O11" s="165">
        <f t="shared" si="1"/>
        <v>72</v>
      </c>
      <c r="P11" s="165">
        <f t="shared" si="1"/>
        <v>6</v>
      </c>
      <c r="Q11" s="165">
        <f t="shared" si="1"/>
        <v>29</v>
      </c>
      <c r="R11" s="165">
        <f t="shared" si="1"/>
        <v>35</v>
      </c>
    </row>
    <row r="12" spans="1:62" s="124" customFormat="1" ht="21" customHeight="1">
      <c r="A12" s="144" t="s">
        <v>22</v>
      </c>
      <c r="B12" s="161">
        <v>22841</v>
      </c>
      <c r="C12" s="161">
        <v>469</v>
      </c>
      <c r="D12" s="161">
        <v>458</v>
      </c>
      <c r="E12" s="166">
        <v>3296</v>
      </c>
      <c r="F12" s="166">
        <v>3794</v>
      </c>
      <c r="G12" s="161">
        <v>3296</v>
      </c>
      <c r="H12" s="161">
        <v>3794</v>
      </c>
      <c r="I12" s="161">
        <v>7090</v>
      </c>
      <c r="J12" s="161">
        <v>3170</v>
      </c>
      <c r="K12" s="161">
        <v>3704</v>
      </c>
      <c r="L12" s="161">
        <v>6874</v>
      </c>
      <c r="M12" s="161">
        <v>15</v>
      </c>
      <c r="N12" s="161">
        <v>23</v>
      </c>
      <c r="O12" s="161">
        <v>38</v>
      </c>
      <c r="P12" s="161">
        <v>4</v>
      </c>
      <c r="Q12" s="161">
        <v>5</v>
      </c>
      <c r="R12" s="161">
        <v>9</v>
      </c>
      <c r="S12" s="145"/>
      <c r="T12" s="145"/>
      <c r="U12" s="145"/>
      <c r="V12" s="145"/>
    </row>
    <row r="13" spans="1:62" s="147" customFormat="1" ht="21" customHeight="1">
      <c r="A13" s="146" t="s">
        <v>23</v>
      </c>
      <c r="B13" s="167">
        <v>5778</v>
      </c>
      <c r="C13" s="167">
        <v>169</v>
      </c>
      <c r="D13" s="167">
        <v>166</v>
      </c>
      <c r="E13" s="167">
        <v>4032510</v>
      </c>
      <c r="F13" s="167">
        <v>3943460</v>
      </c>
      <c r="G13" s="167">
        <v>1062</v>
      </c>
      <c r="H13" s="167">
        <v>1114</v>
      </c>
      <c r="I13" s="167">
        <v>2176</v>
      </c>
      <c r="J13" s="167">
        <v>1026</v>
      </c>
      <c r="K13" s="167">
        <v>1079</v>
      </c>
      <c r="L13" s="167">
        <v>2105</v>
      </c>
      <c r="M13" s="167">
        <v>2</v>
      </c>
      <c r="N13" s="167">
        <v>4</v>
      </c>
      <c r="O13" s="167">
        <v>6</v>
      </c>
      <c r="P13" s="167">
        <v>1</v>
      </c>
      <c r="Q13" s="167">
        <v>15</v>
      </c>
      <c r="R13" s="167">
        <v>16</v>
      </c>
      <c r="S13" s="145"/>
      <c r="T13" s="145"/>
      <c r="U13" s="145"/>
      <c r="V13" s="145"/>
    </row>
    <row r="14" spans="1:62" s="147" customFormat="1" ht="21" customHeight="1">
      <c r="A14" s="146" t="s">
        <v>24</v>
      </c>
      <c r="B14" s="172">
        <v>5163</v>
      </c>
      <c r="C14" s="172">
        <v>167</v>
      </c>
      <c r="D14" s="172">
        <v>167</v>
      </c>
      <c r="E14" s="172"/>
      <c r="F14" s="172"/>
      <c r="G14" s="172">
        <v>1357</v>
      </c>
      <c r="H14" s="172">
        <v>1027</v>
      </c>
      <c r="I14" s="172">
        <v>2384</v>
      </c>
      <c r="J14" s="172">
        <v>1356</v>
      </c>
      <c r="K14" s="172">
        <v>1013</v>
      </c>
      <c r="L14" s="172">
        <v>2369</v>
      </c>
      <c r="M14" s="172">
        <v>0</v>
      </c>
      <c r="N14" s="172">
        <v>5</v>
      </c>
      <c r="O14" s="172">
        <v>5</v>
      </c>
      <c r="P14" s="172">
        <v>1</v>
      </c>
      <c r="Q14" s="172">
        <v>9</v>
      </c>
      <c r="R14" s="172">
        <v>10</v>
      </c>
      <c r="S14" s="145"/>
      <c r="T14" s="145"/>
      <c r="U14" s="145"/>
      <c r="V14" s="145"/>
    </row>
    <row r="15" spans="1:62" s="147" customFormat="1" ht="21" customHeight="1">
      <c r="A15" s="146" t="s">
        <v>25</v>
      </c>
      <c r="B15" s="166">
        <v>5070</v>
      </c>
      <c r="C15" s="166">
        <v>125</v>
      </c>
      <c r="D15" s="166">
        <v>125</v>
      </c>
      <c r="E15" s="166">
        <v>268679</v>
      </c>
      <c r="F15" s="166">
        <v>268710</v>
      </c>
      <c r="G15" s="166">
        <v>507</v>
      </c>
      <c r="H15" s="166">
        <v>700</v>
      </c>
      <c r="I15" s="166">
        <v>1207</v>
      </c>
      <c r="J15" s="166">
        <v>500</v>
      </c>
      <c r="K15" s="166">
        <v>695</v>
      </c>
      <c r="L15" s="166">
        <v>1195</v>
      </c>
      <c r="M15" s="166">
        <v>7</v>
      </c>
      <c r="N15" s="166">
        <v>5</v>
      </c>
      <c r="O15" s="166">
        <v>12</v>
      </c>
      <c r="P15" s="166">
        <v>0</v>
      </c>
      <c r="Q15" s="166">
        <v>0</v>
      </c>
      <c r="R15" s="166">
        <v>0</v>
      </c>
      <c r="S15" s="145"/>
      <c r="T15" s="145"/>
      <c r="U15" s="145"/>
      <c r="V15" s="145"/>
    </row>
    <row r="16" spans="1:62" s="147" customFormat="1" ht="21" customHeight="1">
      <c r="A16" s="146" t="s">
        <v>26</v>
      </c>
      <c r="B16" s="162">
        <v>7485</v>
      </c>
      <c r="C16" s="162">
        <v>118</v>
      </c>
      <c r="D16" s="162">
        <v>118</v>
      </c>
      <c r="E16" s="166">
        <v>0</v>
      </c>
      <c r="F16" s="166">
        <v>0</v>
      </c>
      <c r="G16" s="162">
        <v>318</v>
      </c>
      <c r="H16" s="162">
        <v>870</v>
      </c>
      <c r="I16" s="162">
        <v>1188</v>
      </c>
      <c r="J16" s="162">
        <v>314</v>
      </c>
      <c r="K16" s="162">
        <v>863</v>
      </c>
      <c r="L16" s="162">
        <v>1177</v>
      </c>
      <c r="M16" s="162">
        <v>4</v>
      </c>
      <c r="N16" s="162">
        <v>7</v>
      </c>
      <c r="O16" s="162">
        <v>11</v>
      </c>
      <c r="P16" s="162">
        <v>0</v>
      </c>
      <c r="Q16" s="162">
        <v>0</v>
      </c>
      <c r="R16" s="162">
        <v>0</v>
      </c>
      <c r="S16" s="145"/>
      <c r="T16" s="145"/>
    </row>
    <row r="17" spans="1:62" s="147" customFormat="1" ht="21" customHeight="1">
      <c r="A17" s="148"/>
      <c r="B17" s="168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45"/>
      <c r="T17" s="149"/>
      <c r="U17" s="149"/>
    </row>
    <row r="18" spans="1:62" s="147" customFormat="1" ht="21" customHeight="1">
      <c r="A18" s="148" t="s">
        <v>27</v>
      </c>
      <c r="B18" s="163">
        <f>+B19+B20+B21+B22+B23</f>
        <v>123408</v>
      </c>
      <c r="C18" s="163">
        <f t="shared" ref="C18:R18" si="2">+C19+C20+C21+C22+C23</f>
        <v>859</v>
      </c>
      <c r="D18" s="163">
        <f t="shared" si="2"/>
        <v>746</v>
      </c>
      <c r="E18" s="163" t="e">
        <f t="shared" si="2"/>
        <v>#REF!</v>
      </c>
      <c r="F18" s="163" t="e">
        <f t="shared" si="2"/>
        <v>#REF!</v>
      </c>
      <c r="G18" s="163">
        <f t="shared" si="2"/>
        <v>8900</v>
      </c>
      <c r="H18" s="163">
        <f t="shared" si="2"/>
        <v>4018</v>
      </c>
      <c r="I18" s="163">
        <f t="shared" si="2"/>
        <v>12918</v>
      </c>
      <c r="J18" s="163">
        <f t="shared" si="2"/>
        <v>6599</v>
      </c>
      <c r="K18" s="163">
        <f t="shared" si="2"/>
        <v>3549</v>
      </c>
      <c r="L18" s="163">
        <f t="shared" si="2"/>
        <v>10148</v>
      </c>
      <c r="M18" s="163">
        <f t="shared" si="2"/>
        <v>436</v>
      </c>
      <c r="N18" s="163">
        <f t="shared" si="2"/>
        <v>177</v>
      </c>
      <c r="O18" s="163">
        <f t="shared" si="2"/>
        <v>613</v>
      </c>
      <c r="P18" s="163">
        <f t="shared" si="2"/>
        <v>229</v>
      </c>
      <c r="Q18" s="163">
        <f t="shared" si="2"/>
        <v>51</v>
      </c>
      <c r="R18" s="163">
        <f t="shared" si="2"/>
        <v>280</v>
      </c>
      <c r="T18" s="149"/>
    </row>
    <row r="19" spans="1:62" s="147" customFormat="1" ht="21" customHeight="1">
      <c r="A19" s="146" t="s">
        <v>22</v>
      </c>
      <c r="B19" s="161">
        <v>57657</v>
      </c>
      <c r="C19" s="161">
        <v>290</v>
      </c>
      <c r="D19" s="161">
        <v>229</v>
      </c>
      <c r="E19" s="166">
        <v>1029877</v>
      </c>
      <c r="F19" s="166">
        <v>1030790</v>
      </c>
      <c r="G19" s="161">
        <v>3262</v>
      </c>
      <c r="H19" s="161">
        <v>1409</v>
      </c>
      <c r="I19" s="161">
        <v>4671</v>
      </c>
      <c r="J19" s="161">
        <v>1939</v>
      </c>
      <c r="K19" s="161">
        <v>1085</v>
      </c>
      <c r="L19" s="161">
        <v>3024</v>
      </c>
      <c r="M19" s="161">
        <v>276</v>
      </c>
      <c r="N19" s="161">
        <v>121</v>
      </c>
      <c r="O19" s="161">
        <v>397</v>
      </c>
      <c r="P19" s="161">
        <v>103</v>
      </c>
      <c r="Q19" s="161">
        <v>34</v>
      </c>
      <c r="R19" s="161">
        <v>137</v>
      </c>
    </row>
    <row r="20" spans="1:62" s="147" customFormat="1" ht="21" customHeight="1">
      <c r="A20" s="146" t="s">
        <v>23</v>
      </c>
      <c r="B20" s="166">
        <v>33611</v>
      </c>
      <c r="C20" s="166">
        <v>398</v>
      </c>
      <c r="D20" s="166">
        <v>352</v>
      </c>
      <c r="E20" s="166" t="e">
        <v>#REF!</v>
      </c>
      <c r="F20" s="166" t="e">
        <v>#REF!</v>
      </c>
      <c r="G20" s="166">
        <v>3775</v>
      </c>
      <c r="H20" s="166">
        <v>1930</v>
      </c>
      <c r="I20" s="166">
        <v>5705</v>
      </c>
      <c r="J20" s="166">
        <v>2976</v>
      </c>
      <c r="K20" s="166">
        <v>1839</v>
      </c>
      <c r="L20" s="166">
        <v>4815</v>
      </c>
      <c r="M20" s="166">
        <v>84</v>
      </c>
      <c r="N20" s="166">
        <v>18</v>
      </c>
      <c r="O20" s="166">
        <v>102</v>
      </c>
      <c r="P20" s="166">
        <v>100</v>
      </c>
      <c r="Q20" s="166">
        <v>8</v>
      </c>
      <c r="R20" s="166">
        <v>108</v>
      </c>
    </row>
    <row r="21" spans="1:62" s="147" customFormat="1" ht="21" customHeight="1">
      <c r="A21" s="146" t="s">
        <v>24</v>
      </c>
      <c r="B21" s="173">
        <v>25548</v>
      </c>
      <c r="C21" s="173">
        <v>100</v>
      </c>
      <c r="D21" s="173">
        <v>95</v>
      </c>
      <c r="E21" s="173"/>
      <c r="F21" s="173"/>
      <c r="G21" s="173">
        <v>1294</v>
      </c>
      <c r="H21" s="173">
        <v>251</v>
      </c>
      <c r="I21" s="173">
        <v>1545</v>
      </c>
      <c r="J21" s="173">
        <v>1171</v>
      </c>
      <c r="K21" s="173">
        <v>213</v>
      </c>
      <c r="L21" s="173">
        <v>1384</v>
      </c>
      <c r="M21" s="173">
        <v>54</v>
      </c>
      <c r="N21" s="173">
        <v>25</v>
      </c>
      <c r="O21" s="173">
        <v>79</v>
      </c>
      <c r="P21" s="173">
        <v>14</v>
      </c>
      <c r="Q21" s="173">
        <v>6</v>
      </c>
      <c r="R21" s="173">
        <v>20</v>
      </c>
    </row>
    <row r="22" spans="1:62" s="147" customFormat="1" ht="21" customHeight="1">
      <c r="A22" s="146" t="s">
        <v>25</v>
      </c>
      <c r="B22" s="166">
        <v>5264</v>
      </c>
      <c r="C22" s="166">
        <v>51</v>
      </c>
      <c r="D22" s="166">
        <v>51</v>
      </c>
      <c r="E22" s="166">
        <v>716357</v>
      </c>
      <c r="F22" s="166">
        <v>716646</v>
      </c>
      <c r="G22" s="166">
        <v>460</v>
      </c>
      <c r="H22" s="166">
        <v>259</v>
      </c>
      <c r="I22" s="166">
        <v>719</v>
      </c>
      <c r="J22" s="166">
        <v>430</v>
      </c>
      <c r="K22" s="166">
        <v>245</v>
      </c>
      <c r="L22" s="166">
        <v>675</v>
      </c>
      <c r="M22" s="166">
        <v>18</v>
      </c>
      <c r="N22" s="166">
        <v>11</v>
      </c>
      <c r="O22" s="166">
        <v>29</v>
      </c>
      <c r="P22" s="166">
        <v>12</v>
      </c>
      <c r="Q22" s="166">
        <v>3</v>
      </c>
      <c r="R22" s="166">
        <v>15</v>
      </c>
    </row>
    <row r="23" spans="1:62" s="147" customFormat="1" ht="21" customHeight="1">
      <c r="A23" s="146" t="s">
        <v>26</v>
      </c>
      <c r="B23" s="162">
        <v>1328</v>
      </c>
      <c r="C23" s="162">
        <v>20</v>
      </c>
      <c r="D23" s="162">
        <v>19</v>
      </c>
      <c r="E23" s="166">
        <v>89528</v>
      </c>
      <c r="F23" s="166">
        <v>44757</v>
      </c>
      <c r="G23" s="162">
        <v>109</v>
      </c>
      <c r="H23" s="162">
        <v>169</v>
      </c>
      <c r="I23" s="162">
        <v>278</v>
      </c>
      <c r="J23" s="162">
        <v>83</v>
      </c>
      <c r="K23" s="162">
        <v>167</v>
      </c>
      <c r="L23" s="162">
        <v>250</v>
      </c>
      <c r="M23" s="162">
        <v>4</v>
      </c>
      <c r="N23" s="162">
        <v>2</v>
      </c>
      <c r="O23" s="162">
        <v>6</v>
      </c>
      <c r="P23" s="162">
        <v>0</v>
      </c>
      <c r="Q23" s="162">
        <v>0</v>
      </c>
      <c r="R23" s="162">
        <v>0</v>
      </c>
    </row>
    <row r="24" spans="1:62" s="147" customFormat="1" ht="21" customHeight="1">
      <c r="A24" s="146"/>
      <c r="B24" s="168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</row>
    <row r="25" spans="1:62" s="147" customFormat="1" ht="21" customHeight="1">
      <c r="A25" s="148" t="s">
        <v>28</v>
      </c>
      <c r="B25" s="164">
        <f>+B26+B27+B28+B29+B30</f>
        <v>131316</v>
      </c>
      <c r="C25" s="164">
        <f t="shared" ref="C25:R25" si="3">+C26+C27+C28+C29+C30</f>
        <v>5703</v>
      </c>
      <c r="D25" s="164">
        <f t="shared" si="3"/>
        <v>5695</v>
      </c>
      <c r="E25" s="164">
        <f t="shared" si="3"/>
        <v>120227374</v>
      </c>
      <c r="F25" s="164">
        <f t="shared" si="3"/>
        <v>120155044</v>
      </c>
      <c r="G25" s="164">
        <f t="shared" si="3"/>
        <v>63785</v>
      </c>
      <c r="H25" s="164">
        <f t="shared" si="3"/>
        <v>81066</v>
      </c>
      <c r="I25" s="164">
        <f t="shared" si="3"/>
        <v>144851</v>
      </c>
      <c r="J25" s="164">
        <f t="shared" si="3"/>
        <v>59986</v>
      </c>
      <c r="K25" s="164">
        <f t="shared" si="3"/>
        <v>73085</v>
      </c>
      <c r="L25" s="164">
        <f t="shared" si="3"/>
        <v>133071</v>
      </c>
      <c r="M25" s="164">
        <f t="shared" si="3"/>
        <v>624</v>
      </c>
      <c r="N25" s="164">
        <f t="shared" si="3"/>
        <v>1370</v>
      </c>
      <c r="O25" s="164">
        <f t="shared" si="3"/>
        <v>1994</v>
      </c>
      <c r="P25" s="164">
        <f t="shared" si="3"/>
        <v>3101</v>
      </c>
      <c r="Q25" s="164">
        <f t="shared" si="3"/>
        <v>6421</v>
      </c>
      <c r="R25" s="164">
        <f t="shared" si="3"/>
        <v>9522</v>
      </c>
    </row>
    <row r="26" spans="1:62" s="147" customFormat="1" ht="21" customHeight="1">
      <c r="A26" s="146" t="s">
        <v>22</v>
      </c>
      <c r="B26" s="161">
        <v>88395</v>
      </c>
      <c r="C26" s="161">
        <v>2487</v>
      </c>
      <c r="D26" s="161">
        <v>2479</v>
      </c>
      <c r="E26" s="166">
        <v>12140737</v>
      </c>
      <c r="F26" s="166">
        <v>12152664</v>
      </c>
      <c r="G26" s="161">
        <v>33214</v>
      </c>
      <c r="H26" s="161">
        <v>57532</v>
      </c>
      <c r="I26" s="161">
        <v>90746</v>
      </c>
      <c r="J26" s="161">
        <v>29753</v>
      </c>
      <c r="K26" s="161">
        <v>50417</v>
      </c>
      <c r="L26" s="161">
        <v>80170</v>
      </c>
      <c r="M26" s="161">
        <v>317</v>
      </c>
      <c r="N26" s="161">
        <v>637</v>
      </c>
      <c r="O26" s="161">
        <v>954</v>
      </c>
      <c r="P26" s="161">
        <v>3055</v>
      </c>
      <c r="Q26" s="161">
        <v>6308</v>
      </c>
      <c r="R26" s="161">
        <v>9363</v>
      </c>
    </row>
    <row r="27" spans="1:62" s="147" customFormat="1" ht="21" customHeight="1">
      <c r="A27" s="146" t="s">
        <v>23</v>
      </c>
      <c r="B27" s="170">
        <v>26841</v>
      </c>
      <c r="C27" s="170">
        <v>2791</v>
      </c>
      <c r="D27" s="170">
        <v>2791</v>
      </c>
      <c r="E27" s="170">
        <v>103700490</v>
      </c>
      <c r="F27" s="170">
        <v>103704500</v>
      </c>
      <c r="G27" s="170">
        <v>27967</v>
      </c>
      <c r="H27" s="170">
        <v>18561</v>
      </c>
      <c r="I27" s="170">
        <v>46528</v>
      </c>
      <c r="J27" s="170">
        <v>27749</v>
      </c>
      <c r="K27" s="170">
        <v>18049</v>
      </c>
      <c r="L27" s="170">
        <v>45798</v>
      </c>
      <c r="M27" s="170">
        <v>210</v>
      </c>
      <c r="N27" s="170">
        <v>439</v>
      </c>
      <c r="O27" s="170">
        <v>649</v>
      </c>
      <c r="P27" s="170">
        <v>25</v>
      </c>
      <c r="Q27" s="170">
        <v>52</v>
      </c>
      <c r="R27" s="170">
        <v>77</v>
      </c>
      <c r="S27" s="149"/>
    </row>
    <row r="28" spans="1:62" s="147" customFormat="1" ht="21" customHeight="1">
      <c r="A28" s="146" t="s">
        <v>24</v>
      </c>
      <c r="B28" s="172">
        <v>8742</v>
      </c>
      <c r="C28" s="172">
        <v>200</v>
      </c>
      <c r="D28" s="172">
        <v>200</v>
      </c>
      <c r="E28" s="172">
        <v>2684972</v>
      </c>
      <c r="F28" s="172">
        <v>2596338</v>
      </c>
      <c r="G28" s="172">
        <v>1203</v>
      </c>
      <c r="H28" s="172">
        <v>2481</v>
      </c>
      <c r="I28" s="172">
        <v>3684</v>
      </c>
      <c r="J28" s="172">
        <v>1125</v>
      </c>
      <c r="K28" s="172">
        <v>2204</v>
      </c>
      <c r="L28" s="172">
        <v>3329</v>
      </c>
      <c r="M28" s="172">
        <v>68</v>
      </c>
      <c r="N28" s="172">
        <v>235</v>
      </c>
      <c r="O28" s="172">
        <v>303</v>
      </c>
      <c r="P28" s="172">
        <v>10</v>
      </c>
      <c r="Q28" s="172">
        <v>41</v>
      </c>
      <c r="R28" s="172">
        <v>51</v>
      </c>
    </row>
    <row r="29" spans="1:62" s="147" customFormat="1" ht="21" customHeight="1">
      <c r="A29" s="146" t="s">
        <v>25</v>
      </c>
      <c r="B29" s="166">
        <v>6753</v>
      </c>
      <c r="C29" s="166">
        <v>211</v>
      </c>
      <c r="D29" s="166">
        <v>211</v>
      </c>
      <c r="E29" s="166">
        <v>1701175</v>
      </c>
      <c r="F29" s="166">
        <v>1701542</v>
      </c>
      <c r="G29" s="166">
        <v>1335</v>
      </c>
      <c r="H29" s="166">
        <v>2295</v>
      </c>
      <c r="I29" s="166">
        <v>3630</v>
      </c>
      <c r="J29" s="166">
        <v>1301</v>
      </c>
      <c r="K29" s="166">
        <v>2235</v>
      </c>
      <c r="L29" s="166">
        <v>3536</v>
      </c>
      <c r="M29" s="166">
        <v>29</v>
      </c>
      <c r="N29" s="166">
        <v>59</v>
      </c>
      <c r="O29" s="166">
        <v>88</v>
      </c>
      <c r="P29" s="166">
        <v>3</v>
      </c>
      <c r="Q29" s="166">
        <v>3</v>
      </c>
      <c r="R29" s="166">
        <v>6</v>
      </c>
      <c r="S29" s="149"/>
    </row>
    <row r="30" spans="1:62" s="147" customFormat="1" ht="21" customHeight="1">
      <c r="A30" s="146" t="s">
        <v>26</v>
      </c>
      <c r="B30" s="162">
        <v>585</v>
      </c>
      <c r="C30" s="162">
        <v>14</v>
      </c>
      <c r="D30" s="162">
        <v>14</v>
      </c>
      <c r="E30" s="166">
        <v>0</v>
      </c>
      <c r="F30" s="166">
        <v>0</v>
      </c>
      <c r="G30" s="162">
        <v>66</v>
      </c>
      <c r="H30" s="162">
        <v>197</v>
      </c>
      <c r="I30" s="162">
        <v>263</v>
      </c>
      <c r="J30" s="162">
        <v>58</v>
      </c>
      <c r="K30" s="162">
        <v>180</v>
      </c>
      <c r="L30" s="162">
        <v>238</v>
      </c>
      <c r="M30" s="162">
        <v>0</v>
      </c>
      <c r="N30" s="162">
        <v>0</v>
      </c>
      <c r="O30" s="162">
        <v>0</v>
      </c>
      <c r="P30" s="162">
        <v>8</v>
      </c>
      <c r="Q30" s="162">
        <v>17</v>
      </c>
      <c r="R30" s="162">
        <v>25</v>
      </c>
    </row>
    <row r="31" spans="1:62" s="124" customFormat="1" ht="21" customHeight="1">
      <c r="A31" s="150"/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</row>
    <row r="32" spans="1:62" ht="50.25" customHeight="1">
      <c r="A32" s="151"/>
      <c r="B32" s="151"/>
      <c r="C32" s="151"/>
      <c r="D32" s="151" t="s">
        <v>34</v>
      </c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</row>
    <row r="33" spans="1:62" ht="50.25" customHeight="1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</row>
    <row r="34" spans="1:62" ht="50.25" customHeight="1">
      <c r="A34" s="151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</row>
    <row r="35" spans="1:62" ht="50.25" customHeight="1">
      <c r="A35" s="151"/>
      <c r="B35" s="151"/>
      <c r="C35" s="152"/>
      <c r="D35" s="152"/>
      <c r="E35" s="152"/>
      <c r="F35" s="152"/>
      <c r="G35" s="151"/>
      <c r="H35" s="151"/>
      <c r="I35" s="151"/>
      <c r="J35" s="151" t="s">
        <v>17</v>
      </c>
      <c r="K35" s="151" t="s">
        <v>18</v>
      </c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</row>
    <row r="36" spans="1:62" ht="50.25" customHeight="1">
      <c r="A36" s="151"/>
      <c r="B36" s="151"/>
      <c r="C36" s="153"/>
      <c r="D36" s="154"/>
      <c r="E36" s="154"/>
      <c r="F36" s="154"/>
      <c r="G36" s="155"/>
      <c r="H36" s="151"/>
      <c r="I36" s="153" t="s">
        <v>20</v>
      </c>
      <c r="J36" s="155">
        <f>SUM(J37:J39)</f>
        <v>72951</v>
      </c>
      <c r="K36" s="155">
        <f>SUM(K37:K39)</f>
        <v>83988</v>
      </c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  <c r="BI36" s="151"/>
      <c r="BJ36" s="151"/>
    </row>
    <row r="37" spans="1:62" ht="50.25" customHeight="1">
      <c r="A37" s="151"/>
      <c r="B37" s="151"/>
      <c r="C37" s="156"/>
      <c r="D37" s="154"/>
      <c r="E37" s="154"/>
      <c r="F37" s="154"/>
      <c r="G37" s="151"/>
      <c r="H37" s="151"/>
      <c r="I37" s="156" t="s">
        <v>21</v>
      </c>
      <c r="J37" s="155">
        <f>J11</f>
        <v>6366</v>
      </c>
      <c r="K37" s="154">
        <f>K11</f>
        <v>7354</v>
      </c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</row>
    <row r="38" spans="1:62" ht="50.25" customHeight="1">
      <c r="A38" s="151"/>
      <c r="B38" s="151"/>
      <c r="C38" s="156"/>
      <c r="D38" s="154"/>
      <c r="E38" s="154"/>
      <c r="F38" s="154"/>
      <c r="G38" s="151"/>
      <c r="H38" s="151"/>
      <c r="I38" s="156" t="s">
        <v>27</v>
      </c>
      <c r="J38" s="155">
        <f>J18</f>
        <v>6599</v>
      </c>
      <c r="K38" s="155">
        <f>K18</f>
        <v>3549</v>
      </c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51"/>
    </row>
    <row r="39" spans="1:62" ht="50.25" customHeight="1">
      <c r="A39" s="151"/>
      <c r="B39" s="151"/>
      <c r="C39" s="156"/>
      <c r="D39" s="154"/>
      <c r="E39" s="154"/>
      <c r="F39" s="154"/>
      <c r="G39" s="151"/>
      <c r="H39" s="151"/>
      <c r="I39" s="156" t="s">
        <v>28</v>
      </c>
      <c r="J39" s="155">
        <f>J25</f>
        <v>59986</v>
      </c>
      <c r="K39" s="155">
        <f>K25</f>
        <v>73085</v>
      </c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</row>
    <row r="40" spans="1:62" ht="50.25" customHeight="1">
      <c r="A40" s="151"/>
      <c r="B40" s="151"/>
      <c r="C40" s="152"/>
      <c r="D40" s="152"/>
      <c r="E40" s="152"/>
      <c r="F40" s="152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151"/>
    </row>
    <row r="41" spans="1:62" s="151" customFormat="1"/>
    <row r="42" spans="1:62" s="151" customFormat="1" ht="17.399999999999999">
      <c r="D42" s="157"/>
      <c r="E42" s="157"/>
      <c r="F42" s="157"/>
      <c r="G42" s="158" t="s">
        <v>35</v>
      </c>
      <c r="H42" s="158"/>
      <c r="I42" s="158"/>
      <c r="J42" s="158"/>
      <c r="K42" s="157"/>
    </row>
    <row r="43" spans="1:62" s="151" customFormat="1" ht="17.399999999999999">
      <c r="G43" s="159" t="s">
        <v>36</v>
      </c>
      <c r="H43" s="159"/>
      <c r="I43" s="159"/>
      <c r="J43" s="159"/>
    </row>
    <row r="44" spans="1:62" s="151" customFormat="1">
      <c r="G44" s="124"/>
      <c r="H44" s="124"/>
      <c r="I44" s="124"/>
      <c r="J44" s="124"/>
    </row>
    <row r="45" spans="1:62" s="151" customFormat="1"/>
    <row r="46" spans="1:62"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</row>
    <row r="47" spans="1:62"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</row>
    <row r="48" spans="1:62"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</row>
  </sheetData>
  <mergeCells count="10">
    <mergeCell ref="G42:J42"/>
    <mergeCell ref="G43:J43"/>
    <mergeCell ref="A6:A8"/>
    <mergeCell ref="B6:B8"/>
    <mergeCell ref="C6:D7"/>
    <mergeCell ref="G6:R6"/>
    <mergeCell ref="G7:I7"/>
    <mergeCell ref="J7:L7"/>
    <mergeCell ref="M7:O7"/>
    <mergeCell ref="P7:R7"/>
  </mergeCells>
  <conditionalFormatting sqref="B13:R15 B20:R22 B27:R29 E16:F16 E23:F23 E30:F30 E12:F12 E19:F19 E26:F26">
    <cfRule type="cellIs" dxfId="2" priority="1" stopIfTrue="1" operator="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AACC2-9133-42CD-B1CB-A835E57EA201}">
  <dimension ref="A1:BH48"/>
  <sheetViews>
    <sheetView topLeftCell="A11" zoomScale="60" zoomScaleNormal="60" workbookViewId="0">
      <selection activeCell="L8" sqref="L8"/>
    </sheetView>
  </sheetViews>
  <sheetFormatPr baseColWidth="10" defaultColWidth="9.109375" defaultRowHeight="13.8"/>
  <cols>
    <col min="1" max="1" width="47" style="1" customWidth="1"/>
    <col min="2" max="2" width="20" style="1" customWidth="1"/>
    <col min="3" max="3" width="16.109375" style="1" customWidth="1"/>
    <col min="4" max="4" width="19.109375" style="1" customWidth="1"/>
    <col min="5" max="6" width="19.109375" style="1" hidden="1" customWidth="1"/>
    <col min="7" max="7" width="15.44140625" style="1" bestFit="1" customWidth="1"/>
    <col min="8" max="8" width="14.6640625" style="1" bestFit="1" customWidth="1"/>
    <col min="9" max="9" width="18.44140625" style="1" customWidth="1"/>
    <col min="10" max="10" width="15.44140625" style="1" bestFit="1" customWidth="1"/>
    <col min="11" max="11" width="14.6640625" style="1" bestFit="1" customWidth="1"/>
    <col min="12" max="12" width="11.109375" style="1" bestFit="1" customWidth="1"/>
    <col min="13" max="13" width="15.44140625" style="1" bestFit="1" customWidth="1"/>
    <col min="14" max="14" width="14.6640625" style="1" bestFit="1" customWidth="1"/>
    <col min="15" max="15" width="13" style="1" customWidth="1"/>
    <col min="16" max="16" width="15.44140625" style="1" bestFit="1" customWidth="1"/>
    <col min="17" max="17" width="14.6640625" style="1" bestFit="1" customWidth="1"/>
    <col min="18" max="18" width="14.44140625" style="1" customWidth="1"/>
    <col min="19" max="16384" width="9.109375" style="1"/>
  </cols>
  <sheetData>
    <row r="1" spans="1:60" ht="57" customHeight="1"/>
    <row r="2" spans="1:60" ht="57" customHeight="1"/>
    <row r="3" spans="1:60" ht="57" customHeight="1"/>
    <row r="4" spans="1:60" ht="36.75" customHeight="1" thickBot="1">
      <c r="A4" s="175" t="s">
        <v>37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</row>
    <row r="5" spans="1:60" s="17" customFormat="1" ht="27.75" customHeight="1" thickBot="1">
      <c r="A5" s="176" t="s">
        <v>6</v>
      </c>
      <c r="B5" s="177" t="s">
        <v>32</v>
      </c>
      <c r="C5" s="176" t="s">
        <v>9</v>
      </c>
      <c r="D5" s="178"/>
      <c r="E5" s="179"/>
      <c r="F5" s="179"/>
      <c r="G5" s="180" t="s">
        <v>7</v>
      </c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2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</row>
    <row r="6" spans="1:60" s="17" customFormat="1" ht="21.75" customHeight="1" thickBot="1">
      <c r="A6" s="183"/>
      <c r="B6" s="184"/>
      <c r="C6" s="185"/>
      <c r="D6" s="186"/>
      <c r="E6" s="187"/>
      <c r="F6" s="187"/>
      <c r="G6" s="180" t="s">
        <v>10</v>
      </c>
      <c r="H6" s="181"/>
      <c r="I6" s="181"/>
      <c r="J6" s="180" t="s">
        <v>11</v>
      </c>
      <c r="K6" s="181"/>
      <c r="L6" s="182"/>
      <c r="M6" s="180" t="s">
        <v>12</v>
      </c>
      <c r="N6" s="181"/>
      <c r="O6" s="182"/>
      <c r="P6" s="180" t="s">
        <v>13</v>
      </c>
      <c r="Q6" s="181"/>
      <c r="R6" s="182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s="17" customFormat="1" ht="20.25" customHeight="1">
      <c r="A7" s="183"/>
      <c r="B7" s="184"/>
      <c r="C7" s="188" t="s">
        <v>15</v>
      </c>
      <c r="D7" s="189" t="s">
        <v>16</v>
      </c>
      <c r="E7" s="189"/>
      <c r="F7" s="189"/>
      <c r="G7" s="190" t="s">
        <v>17</v>
      </c>
      <c r="H7" s="189" t="s">
        <v>18</v>
      </c>
      <c r="I7" s="189" t="s">
        <v>19</v>
      </c>
      <c r="J7" s="190" t="s">
        <v>17</v>
      </c>
      <c r="K7" s="189" t="s">
        <v>18</v>
      </c>
      <c r="L7" s="191" t="s">
        <v>19</v>
      </c>
      <c r="M7" s="190" t="s">
        <v>17</v>
      </c>
      <c r="N7" s="189" t="s">
        <v>18</v>
      </c>
      <c r="O7" s="192" t="s">
        <v>19</v>
      </c>
      <c r="P7" s="190" t="s">
        <v>17</v>
      </c>
      <c r="Q7" s="189" t="s">
        <v>18</v>
      </c>
      <c r="R7" s="191" t="s">
        <v>19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</row>
    <row r="8" spans="1:60" s="37" customFormat="1" ht="38.25" customHeight="1">
      <c r="A8" s="193" t="s">
        <v>20</v>
      </c>
      <c r="B8" s="194">
        <f>B11+B18+B25</f>
        <v>433036.5</v>
      </c>
      <c r="C8" s="194">
        <f t="shared" ref="C8:R8" si="0">C11+C18+C25</f>
        <v>10401</v>
      </c>
      <c r="D8" s="194">
        <f t="shared" si="0"/>
        <v>10326</v>
      </c>
      <c r="E8" s="194" t="e">
        <f t="shared" si="0"/>
        <v>#REF!</v>
      </c>
      <c r="F8" s="194" t="e">
        <f t="shared" si="0"/>
        <v>#REF!</v>
      </c>
      <c r="G8" s="194">
        <f t="shared" si="0"/>
        <v>136334</v>
      </c>
      <c r="H8" s="194">
        <f t="shared" si="0"/>
        <v>195027</v>
      </c>
      <c r="I8" s="194">
        <f t="shared" si="0"/>
        <v>331361</v>
      </c>
      <c r="J8" s="194">
        <f t="shared" si="0"/>
        <v>119070</v>
      </c>
      <c r="K8" s="194">
        <f t="shared" si="0"/>
        <v>165073</v>
      </c>
      <c r="L8" s="214">
        <f t="shared" si="0"/>
        <v>284143</v>
      </c>
      <c r="M8" s="194">
        <f t="shared" si="0"/>
        <v>1418</v>
      </c>
      <c r="N8" s="194">
        <f t="shared" si="0"/>
        <v>2126</v>
      </c>
      <c r="O8" s="194">
        <f t="shared" si="0"/>
        <v>3544</v>
      </c>
      <c r="P8" s="194">
        <f t="shared" si="0"/>
        <v>14751</v>
      </c>
      <c r="Q8" s="194">
        <f t="shared" si="0"/>
        <v>317051</v>
      </c>
      <c r="R8" s="194">
        <f t="shared" si="0"/>
        <v>42475</v>
      </c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</row>
    <row r="9" spans="1:60" s="37" customFormat="1" ht="21.75" customHeight="1">
      <c r="A9" s="193"/>
      <c r="B9" s="194">
        <f>B8-B10</f>
        <v>0</v>
      </c>
      <c r="C9" s="194">
        <f t="shared" ref="C9:R9" si="1">C8-C10</f>
        <v>0</v>
      </c>
      <c r="D9" s="194">
        <f t="shared" si="1"/>
        <v>0</v>
      </c>
      <c r="E9" s="194" t="e">
        <f t="shared" si="1"/>
        <v>#REF!</v>
      </c>
      <c r="F9" s="194" t="e">
        <f t="shared" si="1"/>
        <v>#REF!</v>
      </c>
      <c r="G9" s="194">
        <f t="shared" si="1"/>
        <v>0</v>
      </c>
      <c r="H9" s="194">
        <f t="shared" si="1"/>
        <v>0</v>
      </c>
      <c r="I9" s="194">
        <f t="shared" si="1"/>
        <v>0</v>
      </c>
      <c r="J9" s="194">
        <f t="shared" si="1"/>
        <v>0</v>
      </c>
      <c r="K9" s="194">
        <f t="shared" si="1"/>
        <v>0</v>
      </c>
      <c r="L9" s="194">
        <f t="shared" si="1"/>
        <v>0</v>
      </c>
      <c r="M9" s="194">
        <f t="shared" si="1"/>
        <v>0</v>
      </c>
      <c r="N9" s="194">
        <f t="shared" si="1"/>
        <v>0</v>
      </c>
      <c r="O9" s="194">
        <f t="shared" si="1"/>
        <v>0</v>
      </c>
      <c r="P9" s="194">
        <f t="shared" si="1"/>
        <v>0</v>
      </c>
      <c r="Q9" s="194">
        <f t="shared" si="1"/>
        <v>289327</v>
      </c>
      <c r="R9" s="194">
        <f t="shared" si="1"/>
        <v>0</v>
      </c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</row>
    <row r="10" spans="1:60" s="37" customFormat="1" ht="21.75" customHeight="1">
      <c r="A10" s="195"/>
      <c r="B10" s="196">
        <f>[16]REGIONALES!B8</f>
        <v>433036.5</v>
      </c>
      <c r="C10" s="196">
        <f>[16]REGIONALES!C8</f>
        <v>10401</v>
      </c>
      <c r="D10" s="196">
        <f>[16]REGIONALES!D8</f>
        <v>10326</v>
      </c>
      <c r="E10" s="196" t="e">
        <f>[16]REGIONALES!E8</f>
        <v>#REF!</v>
      </c>
      <c r="F10" s="196" t="e">
        <f>[16]REGIONALES!F8</f>
        <v>#REF!</v>
      </c>
      <c r="G10" s="196">
        <f>[16]REGIONALES!G8</f>
        <v>136334</v>
      </c>
      <c r="H10" s="196">
        <f>[16]REGIONALES!H8</f>
        <v>195027</v>
      </c>
      <c r="I10" s="196">
        <f>[16]REGIONALES!I8</f>
        <v>331361</v>
      </c>
      <c r="J10" s="196">
        <f>[16]REGIONALES!J8</f>
        <v>119070</v>
      </c>
      <c r="K10" s="196">
        <f>[16]REGIONALES!K8</f>
        <v>165073</v>
      </c>
      <c r="L10" s="196">
        <f>[16]REGIONALES!L8</f>
        <v>284143</v>
      </c>
      <c r="M10" s="196">
        <f>[16]REGIONALES!M8</f>
        <v>1418</v>
      </c>
      <c r="N10" s="196">
        <f>[16]REGIONALES!N8</f>
        <v>2126</v>
      </c>
      <c r="O10" s="196">
        <f>[16]REGIONALES!O8</f>
        <v>3544</v>
      </c>
      <c r="P10" s="196">
        <f>[16]REGIONALES!P8</f>
        <v>14751</v>
      </c>
      <c r="Q10" s="196">
        <f>[16]REGIONALES!Q8</f>
        <v>27724</v>
      </c>
      <c r="R10" s="196">
        <f>[16]REGIONALES!R8</f>
        <v>42475</v>
      </c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</row>
    <row r="11" spans="1:60" s="7" customFormat="1" ht="21" customHeight="1">
      <c r="A11" s="197" t="s">
        <v>21</v>
      </c>
      <c r="B11" s="198">
        <v>68604</v>
      </c>
      <c r="C11" s="198">
        <v>1628</v>
      </c>
      <c r="D11" s="198">
        <v>1622</v>
      </c>
      <c r="E11" s="198" t="e">
        <v>#REF!</v>
      </c>
      <c r="F11" s="198" t="e">
        <v>#REF!</v>
      </c>
      <c r="G11" s="198">
        <v>11435</v>
      </c>
      <c r="H11" s="198">
        <v>12067</v>
      </c>
      <c r="I11" s="198">
        <v>23502</v>
      </c>
      <c r="J11" s="198">
        <v>11234</v>
      </c>
      <c r="K11" s="198">
        <v>11944</v>
      </c>
      <c r="L11" s="198">
        <v>23178</v>
      </c>
      <c r="M11" s="198">
        <v>124</v>
      </c>
      <c r="N11" s="198">
        <v>91</v>
      </c>
      <c r="O11" s="198">
        <v>215</v>
      </c>
      <c r="P11" s="198">
        <v>15</v>
      </c>
      <c r="Q11" s="198">
        <v>10</v>
      </c>
      <c r="R11" s="199">
        <v>25</v>
      </c>
      <c r="S11" s="200"/>
    </row>
    <row r="12" spans="1:60" s="7" customFormat="1" ht="21" customHeight="1">
      <c r="A12" s="201" t="s">
        <v>22</v>
      </c>
      <c r="B12" s="106">
        <v>31564</v>
      </c>
      <c r="C12" s="106">
        <v>610</v>
      </c>
      <c r="D12" s="106">
        <v>607</v>
      </c>
      <c r="E12" s="106">
        <v>7211768</v>
      </c>
      <c r="F12" s="106">
        <v>7617997</v>
      </c>
      <c r="G12" s="106">
        <v>4718</v>
      </c>
      <c r="H12" s="106">
        <v>4505</v>
      </c>
      <c r="I12" s="106">
        <v>9223</v>
      </c>
      <c r="J12" s="106">
        <v>4643</v>
      </c>
      <c r="K12" s="106">
        <v>4469</v>
      </c>
      <c r="L12" s="106">
        <v>9112</v>
      </c>
      <c r="M12" s="106">
        <v>40</v>
      </c>
      <c r="N12" s="106">
        <v>25</v>
      </c>
      <c r="O12" s="106">
        <v>65</v>
      </c>
      <c r="P12" s="106">
        <v>6</v>
      </c>
      <c r="Q12" s="106">
        <v>0</v>
      </c>
      <c r="R12" s="202">
        <v>6</v>
      </c>
      <c r="S12" s="200"/>
    </row>
    <row r="13" spans="1:60" s="48" customFormat="1" ht="21" customHeight="1">
      <c r="A13" s="203" t="s">
        <v>23</v>
      </c>
      <c r="B13" s="106">
        <v>13193</v>
      </c>
      <c r="C13" s="106">
        <v>396</v>
      </c>
      <c r="D13" s="106">
        <v>393</v>
      </c>
      <c r="E13" s="106" t="e">
        <v>#REF!</v>
      </c>
      <c r="F13" s="106" t="e">
        <v>#REF!</v>
      </c>
      <c r="G13" s="106">
        <v>1993</v>
      </c>
      <c r="H13" s="106">
        <v>3573</v>
      </c>
      <c r="I13" s="106">
        <v>5566</v>
      </c>
      <c r="J13" s="106">
        <v>1928</v>
      </c>
      <c r="K13" s="106">
        <v>3521</v>
      </c>
      <c r="L13" s="106">
        <v>5449</v>
      </c>
      <c r="M13" s="106">
        <v>29</v>
      </c>
      <c r="N13" s="106">
        <v>39</v>
      </c>
      <c r="O13" s="106">
        <v>68</v>
      </c>
      <c r="P13" s="106">
        <v>3</v>
      </c>
      <c r="Q13" s="106">
        <v>2</v>
      </c>
      <c r="R13" s="202">
        <v>5</v>
      </c>
      <c r="S13" s="200"/>
      <c r="T13" s="7"/>
      <c r="U13" s="7"/>
    </row>
    <row r="14" spans="1:60" s="48" customFormat="1" ht="21" customHeight="1">
      <c r="A14" s="203" t="s">
        <v>24</v>
      </c>
      <c r="B14" s="106">
        <v>8577</v>
      </c>
      <c r="C14" s="106">
        <v>261</v>
      </c>
      <c r="D14" s="106">
        <v>261</v>
      </c>
      <c r="E14" s="106">
        <v>3201496</v>
      </c>
      <c r="F14" s="106">
        <v>3202075</v>
      </c>
      <c r="G14" s="106">
        <v>2770</v>
      </c>
      <c r="H14" s="106">
        <v>1408</v>
      </c>
      <c r="I14" s="106">
        <v>4178</v>
      </c>
      <c r="J14" s="106">
        <v>2764</v>
      </c>
      <c r="K14" s="106">
        <v>1384</v>
      </c>
      <c r="L14" s="106">
        <v>4148</v>
      </c>
      <c r="M14" s="106">
        <v>2</v>
      </c>
      <c r="N14" s="106">
        <v>16</v>
      </c>
      <c r="O14" s="106">
        <v>18</v>
      </c>
      <c r="P14" s="106">
        <v>4</v>
      </c>
      <c r="Q14" s="106">
        <v>8</v>
      </c>
      <c r="R14" s="202">
        <v>12</v>
      </c>
      <c r="S14" s="200"/>
      <c r="T14" s="7"/>
      <c r="U14" s="7"/>
    </row>
    <row r="15" spans="1:60" s="48" customFormat="1" ht="21" customHeight="1">
      <c r="A15" s="203" t="s">
        <v>25</v>
      </c>
      <c r="B15" s="106">
        <v>5950</v>
      </c>
      <c r="C15" s="106">
        <v>158</v>
      </c>
      <c r="D15" s="106">
        <v>158</v>
      </c>
      <c r="E15" s="106" t="e">
        <v>#VALUE!</v>
      </c>
      <c r="F15" s="106">
        <v>1083487</v>
      </c>
      <c r="G15" s="106">
        <v>1073</v>
      </c>
      <c r="H15" s="106">
        <v>824</v>
      </c>
      <c r="I15" s="106">
        <v>1897</v>
      </c>
      <c r="J15" s="106">
        <v>1036</v>
      </c>
      <c r="K15" s="106">
        <v>822</v>
      </c>
      <c r="L15" s="106">
        <v>1858</v>
      </c>
      <c r="M15" s="106">
        <v>35</v>
      </c>
      <c r="N15" s="106">
        <v>2</v>
      </c>
      <c r="O15" s="106">
        <v>37</v>
      </c>
      <c r="P15" s="106">
        <v>2</v>
      </c>
      <c r="Q15" s="106">
        <v>0</v>
      </c>
      <c r="R15" s="202">
        <v>2</v>
      </c>
      <c r="S15" s="200"/>
      <c r="T15" s="7"/>
      <c r="U15" s="7"/>
    </row>
    <row r="16" spans="1:60" s="48" customFormat="1" ht="21" customHeight="1">
      <c r="A16" s="203" t="s">
        <v>26</v>
      </c>
      <c r="B16" s="106">
        <v>9320</v>
      </c>
      <c r="C16" s="106">
        <v>203</v>
      </c>
      <c r="D16" s="106">
        <v>203</v>
      </c>
      <c r="E16" s="106">
        <v>7758435</v>
      </c>
      <c r="F16" s="106">
        <v>7714445</v>
      </c>
      <c r="G16" s="106">
        <v>881</v>
      </c>
      <c r="H16" s="106">
        <v>1757</v>
      </c>
      <c r="I16" s="106">
        <v>2638</v>
      </c>
      <c r="J16" s="106">
        <v>863</v>
      </c>
      <c r="K16" s="106">
        <v>1748</v>
      </c>
      <c r="L16" s="106">
        <v>2611</v>
      </c>
      <c r="M16" s="106">
        <v>18</v>
      </c>
      <c r="N16" s="106">
        <v>9</v>
      </c>
      <c r="O16" s="106">
        <v>27</v>
      </c>
      <c r="P16" s="106">
        <v>0</v>
      </c>
      <c r="Q16" s="106">
        <v>0</v>
      </c>
      <c r="R16" s="202">
        <v>0</v>
      </c>
    </row>
    <row r="17" spans="1:60" s="48" customFormat="1" ht="21" customHeight="1">
      <c r="A17" s="204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202"/>
      <c r="S17" s="205"/>
      <c r="T17" s="205"/>
      <c r="V17" s="205"/>
    </row>
    <row r="18" spans="1:60" s="48" customFormat="1" ht="21" customHeight="1">
      <c r="A18" s="204" t="s">
        <v>27</v>
      </c>
      <c r="B18" s="105">
        <f>SUM(B19:B23)</f>
        <v>175858</v>
      </c>
      <c r="C18" s="105">
        <f t="shared" ref="C18:R18" si="2">SUM(C19:C23)</f>
        <v>1039</v>
      </c>
      <c r="D18" s="105">
        <f t="shared" si="2"/>
        <v>972</v>
      </c>
      <c r="E18" s="105" t="e">
        <f t="shared" si="2"/>
        <v>#REF!</v>
      </c>
      <c r="F18" s="105" t="e">
        <f t="shared" si="2"/>
        <v>#REF!</v>
      </c>
      <c r="G18" s="105">
        <f t="shared" si="2"/>
        <v>10021</v>
      </c>
      <c r="H18" s="105">
        <f t="shared" si="2"/>
        <v>8791</v>
      </c>
      <c r="I18" s="105">
        <f t="shared" si="2"/>
        <v>18812</v>
      </c>
      <c r="J18" s="105">
        <f t="shared" si="2"/>
        <v>7683</v>
      </c>
      <c r="K18" s="105">
        <f t="shared" si="2"/>
        <v>7542</v>
      </c>
      <c r="L18" s="105">
        <f t="shared" si="2"/>
        <v>15225</v>
      </c>
      <c r="M18" s="105">
        <f t="shared" si="2"/>
        <v>684</v>
      </c>
      <c r="N18" s="105">
        <f t="shared" si="2"/>
        <v>935</v>
      </c>
      <c r="O18" s="105">
        <f t="shared" si="2"/>
        <v>1619</v>
      </c>
      <c r="P18" s="105">
        <f t="shared" si="2"/>
        <v>628</v>
      </c>
      <c r="Q18" s="105">
        <f>L13+'[16]SECTORES ECONOMICOS'!L8</f>
        <v>289592</v>
      </c>
      <c r="R18" s="105">
        <f t="shared" si="2"/>
        <v>893</v>
      </c>
      <c r="S18" s="205"/>
    </row>
    <row r="19" spans="1:60" s="48" customFormat="1" ht="21" customHeight="1">
      <c r="A19" s="203" t="s">
        <v>22</v>
      </c>
      <c r="B19" s="106">
        <v>118205</v>
      </c>
      <c r="C19" s="106">
        <v>698</v>
      </c>
      <c r="D19" s="106">
        <v>666</v>
      </c>
      <c r="E19" s="106">
        <v>13286443</v>
      </c>
      <c r="F19" s="106">
        <v>12079199</v>
      </c>
      <c r="G19" s="106">
        <v>6267</v>
      </c>
      <c r="H19" s="106">
        <v>7213</v>
      </c>
      <c r="I19" s="106">
        <v>13480</v>
      </c>
      <c r="J19" s="106">
        <v>4728</v>
      </c>
      <c r="K19" s="106">
        <v>6184</v>
      </c>
      <c r="L19" s="106">
        <v>10912</v>
      </c>
      <c r="M19" s="106">
        <v>468</v>
      </c>
      <c r="N19" s="106">
        <v>798</v>
      </c>
      <c r="O19" s="106">
        <v>1266</v>
      </c>
      <c r="P19" s="106">
        <v>547</v>
      </c>
      <c r="Q19" s="106">
        <v>236</v>
      </c>
      <c r="R19" s="106">
        <v>783</v>
      </c>
    </row>
    <row r="20" spans="1:60" s="48" customFormat="1" ht="21" customHeight="1">
      <c r="A20" s="203" t="s">
        <v>23</v>
      </c>
      <c r="B20" s="106">
        <v>28000</v>
      </c>
      <c r="C20" s="106">
        <v>173</v>
      </c>
      <c r="D20" s="106">
        <v>142</v>
      </c>
      <c r="E20" s="106" t="e">
        <v>#REF!</v>
      </c>
      <c r="F20" s="106" t="e">
        <v>#REF!</v>
      </c>
      <c r="G20" s="106">
        <v>1861</v>
      </c>
      <c r="H20" s="106">
        <v>762</v>
      </c>
      <c r="I20" s="106">
        <v>2623</v>
      </c>
      <c r="J20" s="106">
        <v>1285</v>
      </c>
      <c r="K20" s="106">
        <v>661</v>
      </c>
      <c r="L20" s="106">
        <v>1946</v>
      </c>
      <c r="M20" s="106">
        <v>98</v>
      </c>
      <c r="N20" s="106">
        <v>28</v>
      </c>
      <c r="O20" s="106">
        <v>126</v>
      </c>
      <c r="P20" s="106">
        <v>49</v>
      </c>
      <c r="Q20" s="106">
        <v>19</v>
      </c>
      <c r="R20" s="106">
        <v>68</v>
      </c>
    </row>
    <row r="21" spans="1:60" s="48" customFormat="1" ht="21" customHeight="1">
      <c r="A21" s="203" t="s">
        <v>24</v>
      </c>
      <c r="B21" s="106">
        <v>17908</v>
      </c>
      <c r="C21" s="106">
        <v>85</v>
      </c>
      <c r="D21" s="106">
        <v>83</v>
      </c>
      <c r="E21" s="106">
        <v>180203</v>
      </c>
      <c r="F21" s="106">
        <v>180420</v>
      </c>
      <c r="G21" s="106">
        <v>944</v>
      </c>
      <c r="H21" s="106">
        <v>363</v>
      </c>
      <c r="I21" s="106">
        <v>1307</v>
      </c>
      <c r="J21" s="106">
        <v>852</v>
      </c>
      <c r="K21" s="106">
        <v>297</v>
      </c>
      <c r="L21" s="106">
        <v>1149</v>
      </c>
      <c r="M21" s="106">
        <v>53</v>
      </c>
      <c r="N21" s="106">
        <v>57</v>
      </c>
      <c r="O21" s="106">
        <v>110</v>
      </c>
      <c r="P21" s="106">
        <v>5</v>
      </c>
      <c r="Q21" s="106">
        <v>9</v>
      </c>
      <c r="R21" s="202">
        <v>14</v>
      </c>
    </row>
    <row r="22" spans="1:60" s="48" customFormat="1" ht="21" customHeight="1">
      <c r="A22" s="203" t="s">
        <v>25</v>
      </c>
      <c r="B22" s="106">
        <v>9423</v>
      </c>
      <c r="C22" s="106">
        <v>78</v>
      </c>
      <c r="D22" s="106">
        <v>78</v>
      </c>
      <c r="E22" s="106">
        <v>2839613</v>
      </c>
      <c r="F22" s="106">
        <v>2932324</v>
      </c>
      <c r="G22" s="106">
        <v>861</v>
      </c>
      <c r="H22" s="106">
        <v>453</v>
      </c>
      <c r="I22" s="106">
        <v>1314</v>
      </c>
      <c r="J22" s="106">
        <v>775</v>
      </c>
      <c r="K22" s="106">
        <v>400</v>
      </c>
      <c r="L22" s="106">
        <v>1175</v>
      </c>
      <c r="M22" s="106">
        <v>59</v>
      </c>
      <c r="N22" s="106">
        <v>52</v>
      </c>
      <c r="O22" s="106">
        <v>111</v>
      </c>
      <c r="P22" s="106">
        <v>27</v>
      </c>
      <c r="Q22" s="106">
        <v>1</v>
      </c>
      <c r="R22" s="202">
        <v>28</v>
      </c>
    </row>
    <row r="23" spans="1:60" s="48" customFormat="1" ht="21" customHeight="1">
      <c r="A23" s="203" t="s">
        <v>26</v>
      </c>
      <c r="B23" s="106">
        <v>2322</v>
      </c>
      <c r="C23" s="106">
        <v>5</v>
      </c>
      <c r="D23" s="106">
        <v>3</v>
      </c>
      <c r="E23" s="106">
        <v>0</v>
      </c>
      <c r="F23" s="106">
        <v>0</v>
      </c>
      <c r="G23" s="106">
        <v>88</v>
      </c>
      <c r="H23" s="106">
        <v>0</v>
      </c>
      <c r="I23" s="106">
        <v>88</v>
      </c>
      <c r="J23" s="106">
        <v>43</v>
      </c>
      <c r="K23" s="106">
        <v>0</v>
      </c>
      <c r="L23" s="106">
        <v>43</v>
      </c>
      <c r="M23" s="106">
        <v>6</v>
      </c>
      <c r="N23" s="106">
        <v>0</v>
      </c>
      <c r="O23" s="106">
        <v>6</v>
      </c>
      <c r="P23" s="106">
        <v>0</v>
      </c>
      <c r="Q23" s="106">
        <v>0</v>
      </c>
      <c r="R23" s="202">
        <v>0</v>
      </c>
    </row>
    <row r="24" spans="1:60" s="48" customFormat="1" ht="21" customHeight="1">
      <c r="A24" s="203"/>
      <c r="B24" s="106"/>
      <c r="C24" s="106"/>
      <c r="D24" s="106"/>
      <c r="E24" s="106"/>
      <c r="F24" s="106"/>
      <c r="G24" s="106"/>
      <c r="H24" s="106"/>
      <c r="I24" s="105"/>
      <c r="J24" s="106"/>
      <c r="K24" s="106"/>
      <c r="L24" s="105"/>
      <c r="M24" s="106"/>
      <c r="N24" s="106"/>
      <c r="O24" s="105"/>
      <c r="P24" s="106"/>
      <c r="Q24" s="106"/>
      <c r="R24" s="202"/>
    </row>
    <row r="25" spans="1:60" s="48" customFormat="1" ht="21" customHeight="1">
      <c r="A25" s="204" t="s">
        <v>28</v>
      </c>
      <c r="B25" s="105">
        <f>SUM(B26:B30)</f>
        <v>188574.5</v>
      </c>
      <c r="C25" s="105">
        <f t="shared" ref="C25:R25" si="3">SUM(C26:C30)</f>
        <v>7734</v>
      </c>
      <c r="D25" s="105">
        <f t="shared" si="3"/>
        <v>7732</v>
      </c>
      <c r="E25" s="105" t="e">
        <f t="shared" si="3"/>
        <v>#VALUE!</v>
      </c>
      <c r="F25" s="105" t="e">
        <f t="shared" si="3"/>
        <v>#REF!</v>
      </c>
      <c r="G25" s="105">
        <f t="shared" si="3"/>
        <v>114878</v>
      </c>
      <c r="H25" s="105">
        <f t="shared" si="3"/>
        <v>174169</v>
      </c>
      <c r="I25" s="105">
        <f t="shared" si="3"/>
        <v>289047</v>
      </c>
      <c r="J25" s="105">
        <f t="shared" si="3"/>
        <v>100153</v>
      </c>
      <c r="K25" s="105">
        <f t="shared" si="3"/>
        <v>145587</v>
      </c>
      <c r="L25" s="105">
        <f t="shared" si="3"/>
        <v>245740</v>
      </c>
      <c r="M25" s="105">
        <f t="shared" si="3"/>
        <v>610</v>
      </c>
      <c r="N25" s="105">
        <f t="shared" si="3"/>
        <v>1100</v>
      </c>
      <c r="O25" s="105">
        <f t="shared" si="3"/>
        <v>1710</v>
      </c>
      <c r="P25" s="105">
        <f t="shared" si="3"/>
        <v>14108</v>
      </c>
      <c r="Q25" s="105">
        <f t="shared" si="3"/>
        <v>27449</v>
      </c>
      <c r="R25" s="105">
        <f t="shared" si="3"/>
        <v>41557</v>
      </c>
    </row>
    <row r="26" spans="1:60" s="48" customFormat="1" ht="21" customHeight="1">
      <c r="A26" s="203" t="s">
        <v>22</v>
      </c>
      <c r="B26" s="106">
        <v>109848</v>
      </c>
      <c r="C26" s="106">
        <v>3957</v>
      </c>
      <c r="D26" s="106">
        <v>3955</v>
      </c>
      <c r="E26" s="106" t="e">
        <v>#VALUE!</v>
      </c>
      <c r="F26" s="106">
        <v>139321431</v>
      </c>
      <c r="G26" s="106">
        <v>76359</v>
      </c>
      <c r="H26" s="106">
        <v>142283</v>
      </c>
      <c r="I26" s="106">
        <v>218642</v>
      </c>
      <c r="J26" s="106">
        <v>62089</v>
      </c>
      <c r="K26" s="106">
        <v>114375</v>
      </c>
      <c r="L26" s="106">
        <v>176464</v>
      </c>
      <c r="M26" s="106">
        <v>311</v>
      </c>
      <c r="N26" s="106">
        <v>672</v>
      </c>
      <c r="O26" s="106">
        <v>983</v>
      </c>
      <c r="P26" s="106">
        <v>13951</v>
      </c>
      <c r="Q26" s="106">
        <v>27204</v>
      </c>
      <c r="R26" s="202">
        <v>41155</v>
      </c>
    </row>
    <row r="27" spans="1:60" s="48" customFormat="1" ht="21" customHeight="1">
      <c r="A27" s="203" t="s">
        <v>23</v>
      </c>
      <c r="B27" s="106">
        <v>43290</v>
      </c>
      <c r="C27" s="106">
        <v>3039</v>
      </c>
      <c r="D27" s="106">
        <v>3039</v>
      </c>
      <c r="E27" s="106" t="e">
        <v>#REF!</v>
      </c>
      <c r="F27" s="106" t="e">
        <v>#REF!</v>
      </c>
      <c r="G27" s="106">
        <v>33226</v>
      </c>
      <c r="H27" s="106">
        <v>22397</v>
      </c>
      <c r="I27" s="106">
        <v>55623</v>
      </c>
      <c r="J27" s="106">
        <v>33063</v>
      </c>
      <c r="K27" s="106">
        <v>22249</v>
      </c>
      <c r="L27" s="106">
        <v>55312</v>
      </c>
      <c r="M27" s="106">
        <v>99</v>
      </c>
      <c r="N27" s="106">
        <v>80</v>
      </c>
      <c r="O27" s="106">
        <v>179</v>
      </c>
      <c r="P27" s="106">
        <v>65</v>
      </c>
      <c r="Q27" s="106">
        <v>67</v>
      </c>
      <c r="R27" s="106">
        <v>132</v>
      </c>
    </row>
    <row r="28" spans="1:60" s="48" customFormat="1" ht="21" customHeight="1">
      <c r="A28" s="203" t="s">
        <v>24</v>
      </c>
      <c r="B28" s="106">
        <v>25116.5</v>
      </c>
      <c r="C28" s="106">
        <v>374</v>
      </c>
      <c r="D28" s="106">
        <v>374</v>
      </c>
      <c r="E28" s="106" t="e">
        <v>#REF!</v>
      </c>
      <c r="F28" s="106" t="e">
        <v>#REF!</v>
      </c>
      <c r="G28" s="106">
        <v>3187</v>
      </c>
      <c r="H28" s="106">
        <v>4924</v>
      </c>
      <c r="I28" s="106">
        <v>8111</v>
      </c>
      <c r="J28" s="106">
        <v>2954</v>
      </c>
      <c r="K28" s="106">
        <v>4520</v>
      </c>
      <c r="L28" s="106">
        <v>7474</v>
      </c>
      <c r="M28" s="106">
        <v>146</v>
      </c>
      <c r="N28" s="106">
        <v>241</v>
      </c>
      <c r="O28" s="106">
        <v>387</v>
      </c>
      <c r="P28" s="106">
        <v>87</v>
      </c>
      <c r="Q28" s="106">
        <v>163</v>
      </c>
      <c r="R28" s="202">
        <v>250</v>
      </c>
    </row>
    <row r="29" spans="1:60" s="48" customFormat="1" ht="21" customHeight="1">
      <c r="A29" s="203" t="s">
        <v>25</v>
      </c>
      <c r="B29" s="106">
        <v>6683</v>
      </c>
      <c r="C29" s="106">
        <v>276</v>
      </c>
      <c r="D29" s="106">
        <v>276</v>
      </c>
      <c r="E29" s="106">
        <v>8884879</v>
      </c>
      <c r="F29" s="106">
        <v>8796896</v>
      </c>
      <c r="G29" s="106">
        <v>1783</v>
      </c>
      <c r="H29" s="106">
        <v>3067</v>
      </c>
      <c r="I29" s="106">
        <v>4850</v>
      </c>
      <c r="J29" s="106">
        <v>1739</v>
      </c>
      <c r="K29" s="106">
        <v>2983</v>
      </c>
      <c r="L29" s="106">
        <v>4722</v>
      </c>
      <c r="M29" s="106">
        <v>44</v>
      </c>
      <c r="N29" s="106">
        <v>83</v>
      </c>
      <c r="O29" s="106">
        <v>127</v>
      </c>
      <c r="P29" s="106">
        <v>0</v>
      </c>
      <c r="Q29" s="106">
        <v>1</v>
      </c>
      <c r="R29" s="202">
        <v>1</v>
      </c>
    </row>
    <row r="30" spans="1:60" s="48" customFormat="1" ht="21" customHeight="1">
      <c r="A30" s="203" t="s">
        <v>26</v>
      </c>
      <c r="B30" s="106">
        <v>3637</v>
      </c>
      <c r="C30" s="106">
        <v>88</v>
      </c>
      <c r="D30" s="106">
        <v>88</v>
      </c>
      <c r="E30" s="106">
        <v>2793429</v>
      </c>
      <c r="F30" s="106">
        <v>2613988</v>
      </c>
      <c r="G30" s="106">
        <v>323</v>
      </c>
      <c r="H30" s="106">
        <v>1498</v>
      </c>
      <c r="I30" s="106">
        <v>1821</v>
      </c>
      <c r="J30" s="106">
        <v>308</v>
      </c>
      <c r="K30" s="106">
        <v>1460</v>
      </c>
      <c r="L30" s="106">
        <v>1768</v>
      </c>
      <c r="M30" s="106">
        <v>10</v>
      </c>
      <c r="N30" s="106">
        <v>24</v>
      </c>
      <c r="O30" s="106">
        <v>34</v>
      </c>
      <c r="P30" s="106">
        <v>5</v>
      </c>
      <c r="Q30" s="106">
        <v>14</v>
      </c>
      <c r="R30" s="202">
        <v>19</v>
      </c>
    </row>
    <row r="31" spans="1:60" s="7" customFormat="1" ht="21" customHeight="1" thickBot="1">
      <c r="A31" s="206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8"/>
    </row>
    <row r="32" spans="1:60" ht="50.25" customHeight="1">
      <c r="A32" s="64"/>
      <c r="B32" s="64"/>
      <c r="C32" s="64"/>
      <c r="D32" s="64" t="s">
        <v>34</v>
      </c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</row>
    <row r="33" spans="1:60" ht="50.25" customHeight="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</row>
    <row r="34" spans="1:60" ht="50.25" customHeight="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</row>
    <row r="35" spans="1:60" ht="50.25" customHeight="1">
      <c r="A35" s="64"/>
      <c r="B35" s="64"/>
      <c r="C35" s="66"/>
      <c r="D35" s="66"/>
      <c r="E35" s="66"/>
      <c r="F35" s="66"/>
      <c r="G35" s="64"/>
      <c r="H35" s="64"/>
      <c r="I35" s="64"/>
      <c r="J35" s="64" t="s">
        <v>17</v>
      </c>
      <c r="K35" s="64" t="s">
        <v>18</v>
      </c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</row>
    <row r="36" spans="1:60" ht="50.25" customHeight="1">
      <c r="A36" s="64"/>
      <c r="B36" s="64"/>
      <c r="C36" s="67"/>
      <c r="D36" s="68"/>
      <c r="E36" s="68"/>
      <c r="F36" s="68"/>
      <c r="G36" s="65"/>
      <c r="H36" s="64"/>
      <c r="I36" s="67" t="s">
        <v>20</v>
      </c>
      <c r="J36" s="65">
        <f>SUM(J37:J39)</f>
        <v>119070</v>
      </c>
      <c r="K36" s="65">
        <f>SUM(K37:K39)</f>
        <v>165073</v>
      </c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</row>
    <row r="37" spans="1:60" ht="50.25" customHeight="1">
      <c r="A37" s="64"/>
      <c r="B37" s="64"/>
      <c r="C37" s="69"/>
      <c r="D37" s="68"/>
      <c r="E37" s="68"/>
      <c r="F37" s="68"/>
      <c r="G37" s="64"/>
      <c r="H37" s="64"/>
      <c r="I37" s="69" t="s">
        <v>21</v>
      </c>
      <c r="J37" s="65">
        <f>J11</f>
        <v>11234</v>
      </c>
      <c r="K37" s="68">
        <f>K11</f>
        <v>11944</v>
      </c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</row>
    <row r="38" spans="1:60" ht="50.25" customHeight="1">
      <c r="A38" s="64"/>
      <c r="B38" s="64"/>
      <c r="C38" s="69"/>
      <c r="D38" s="68"/>
      <c r="E38" s="68"/>
      <c r="F38" s="68"/>
      <c r="G38" s="64"/>
      <c r="H38" s="64"/>
      <c r="I38" s="69" t="s">
        <v>27</v>
      </c>
      <c r="J38" s="65">
        <f>J18</f>
        <v>7683</v>
      </c>
      <c r="K38" s="65">
        <f>K18</f>
        <v>7542</v>
      </c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</row>
    <row r="39" spans="1:60" ht="50.25" customHeight="1">
      <c r="A39" s="64"/>
      <c r="B39" s="64"/>
      <c r="C39" s="69"/>
      <c r="D39" s="68"/>
      <c r="E39" s="68"/>
      <c r="F39" s="68"/>
      <c r="G39" s="64"/>
      <c r="H39" s="64"/>
      <c r="I39" s="69" t="s">
        <v>28</v>
      </c>
      <c r="J39" s="65">
        <f>J25</f>
        <v>100153</v>
      </c>
      <c r="K39" s="65">
        <f>K25</f>
        <v>145587</v>
      </c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</row>
    <row r="40" spans="1:60" ht="50.25" customHeight="1">
      <c r="A40" s="64"/>
      <c r="B40" s="64"/>
      <c r="C40" s="66"/>
      <c r="D40" s="66"/>
      <c r="E40" s="66"/>
      <c r="F40" s="66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</row>
    <row r="41" spans="1:60" s="64" customFormat="1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</row>
    <row r="42" spans="1:60" s="64" customFormat="1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209"/>
      <c r="M42" s="209"/>
      <c r="N42" s="209"/>
    </row>
    <row r="43" spans="1:60" s="64" customFormat="1" ht="33.75" customHeight="1">
      <c r="A43" s="210"/>
      <c r="B43" s="71"/>
      <c r="C43" s="71"/>
      <c r="D43" s="71"/>
      <c r="E43" s="71"/>
      <c r="F43" s="71"/>
      <c r="G43" s="211"/>
      <c r="H43" s="211"/>
      <c r="I43" s="211"/>
      <c r="J43" s="71"/>
      <c r="K43" s="71"/>
      <c r="L43" s="209"/>
      <c r="M43" s="209"/>
      <c r="N43" s="209"/>
    </row>
    <row r="44" spans="1:60" s="64" customFormat="1">
      <c r="A44" s="71"/>
      <c r="B44" s="212"/>
      <c r="C44" s="212"/>
      <c r="D44" s="212"/>
      <c r="E44" s="209"/>
      <c r="F44" s="209"/>
      <c r="G44" s="209"/>
      <c r="H44" s="209"/>
      <c r="I44" s="209"/>
      <c r="J44" s="209"/>
      <c r="K44" s="209"/>
      <c r="L44" s="209"/>
      <c r="M44" s="209"/>
      <c r="N44" s="209"/>
    </row>
    <row r="45" spans="1:60" s="64" customFormat="1" ht="18.75" customHeight="1">
      <c r="A45" s="71"/>
      <c r="B45" s="212"/>
      <c r="C45" s="212"/>
      <c r="D45" s="212"/>
      <c r="E45" s="209"/>
      <c r="F45" s="209"/>
      <c r="G45" s="209"/>
      <c r="H45" s="209"/>
      <c r="I45" s="209"/>
      <c r="J45" s="212"/>
      <c r="K45" s="212"/>
      <c r="L45" s="212"/>
      <c r="M45" s="212"/>
      <c r="N45" s="209"/>
    </row>
    <row r="46" spans="1:60" s="64" customFormat="1" ht="17.399999999999999">
      <c r="A46" s="71"/>
      <c r="B46" s="71"/>
      <c r="C46" s="71"/>
      <c r="D46" s="71"/>
      <c r="E46" s="71"/>
      <c r="F46" s="71"/>
      <c r="G46" s="213"/>
      <c r="H46" s="213"/>
      <c r="I46" s="213"/>
      <c r="J46" s="213"/>
      <c r="K46" s="71"/>
      <c r="L46" s="212"/>
      <c r="M46" s="212"/>
      <c r="N46" s="212"/>
    </row>
    <row r="47" spans="1:60" s="64" customFormat="1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</row>
    <row r="48" spans="1:60" s="64" customFormat="1"/>
  </sheetData>
  <mergeCells count="15">
    <mergeCell ref="G43:I43"/>
    <mergeCell ref="B44:D44"/>
    <mergeCell ref="B45:D45"/>
    <mergeCell ref="J45:M45"/>
    <mergeCell ref="G46:J46"/>
    <mergeCell ref="L46:N46"/>
    <mergeCell ref="A4:R4"/>
    <mergeCell ref="A5:A7"/>
    <mergeCell ref="B5:B7"/>
    <mergeCell ref="C5:D6"/>
    <mergeCell ref="G5:R5"/>
    <mergeCell ref="G6:I6"/>
    <mergeCell ref="J6:L6"/>
    <mergeCell ref="M6:O6"/>
    <mergeCell ref="P6:R6"/>
  </mergeCells>
  <conditionalFormatting sqref="B12:R16 B26:R30 B19:R23">
    <cfRule type="cellIs" dxfId="1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8185-7748-4F10-A8FA-253B946DBD7B}">
  <dimension ref="A1:BH47"/>
  <sheetViews>
    <sheetView topLeftCell="A7" workbookViewId="0">
      <selection activeCell="A40" sqref="A40:P46"/>
    </sheetView>
  </sheetViews>
  <sheetFormatPr baseColWidth="10" defaultColWidth="9.109375" defaultRowHeight="13.8"/>
  <cols>
    <col min="1" max="1" width="47" style="215" customWidth="1"/>
    <col min="2" max="2" width="20" style="215" customWidth="1"/>
    <col min="3" max="3" width="16.109375" style="215" customWidth="1"/>
    <col min="4" max="4" width="19.109375" style="215" customWidth="1"/>
    <col min="5" max="6" width="19.109375" style="215" hidden="1" customWidth="1"/>
    <col min="7" max="7" width="15.44140625" style="215" bestFit="1" customWidth="1"/>
    <col min="8" max="8" width="14.6640625" style="215" bestFit="1" customWidth="1"/>
    <col min="9" max="9" width="18.44140625" style="215" customWidth="1"/>
    <col min="10" max="10" width="15.44140625" style="215" bestFit="1" customWidth="1"/>
    <col min="11" max="11" width="14.6640625" style="215" bestFit="1" customWidth="1"/>
    <col min="12" max="12" width="11.109375" style="215" bestFit="1" customWidth="1"/>
    <col min="13" max="13" width="15.44140625" style="215" bestFit="1" customWidth="1"/>
    <col min="14" max="14" width="14.6640625" style="215" bestFit="1" customWidth="1"/>
    <col min="15" max="15" width="13" style="215" customWidth="1"/>
    <col min="16" max="16" width="15.44140625" style="215" bestFit="1" customWidth="1"/>
    <col min="17" max="17" width="14.6640625" style="215" bestFit="1" customWidth="1"/>
    <col min="18" max="18" width="14.44140625" style="215" customWidth="1"/>
    <col min="19" max="19" width="9.88671875" style="222" bestFit="1" customWidth="1"/>
    <col min="20" max="20" width="9.109375" style="222"/>
    <col min="21" max="16384" width="9.109375" style="215"/>
  </cols>
  <sheetData>
    <row r="1" spans="1:60" ht="57" customHeight="1"/>
    <row r="2" spans="1:60" ht="57" customHeight="1"/>
    <row r="3" spans="1:60" ht="57" customHeight="1">
      <c r="S3" s="255" t="s">
        <v>38</v>
      </c>
    </row>
    <row r="4" spans="1:60" ht="36.75" customHeight="1" thickBot="1">
      <c r="A4" s="175" t="s">
        <v>39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</row>
    <row r="5" spans="1:60" s="225" customFormat="1" ht="27.75" customHeight="1" thickBot="1">
      <c r="A5" s="176" t="s">
        <v>6</v>
      </c>
      <c r="B5" s="177" t="s">
        <v>32</v>
      </c>
      <c r="C5" s="176" t="s">
        <v>9</v>
      </c>
      <c r="D5" s="178"/>
      <c r="E5" s="216"/>
      <c r="F5" s="216"/>
      <c r="G5" s="180" t="s">
        <v>7</v>
      </c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2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</row>
    <row r="6" spans="1:60" s="225" customFormat="1" ht="21.75" customHeight="1" thickBot="1">
      <c r="A6" s="183"/>
      <c r="B6" s="184"/>
      <c r="C6" s="185"/>
      <c r="D6" s="186"/>
      <c r="E6" s="217"/>
      <c r="F6" s="217"/>
      <c r="G6" s="180" t="s">
        <v>10</v>
      </c>
      <c r="H6" s="181"/>
      <c r="I6" s="181"/>
      <c r="J6" s="180" t="s">
        <v>11</v>
      </c>
      <c r="K6" s="181"/>
      <c r="L6" s="182"/>
      <c r="M6" s="180" t="s">
        <v>12</v>
      </c>
      <c r="N6" s="181"/>
      <c r="O6" s="182"/>
      <c r="P6" s="180" t="s">
        <v>13</v>
      </c>
      <c r="Q6" s="181"/>
      <c r="R6" s="182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4"/>
      <c r="BE6" s="224"/>
      <c r="BF6" s="224"/>
      <c r="BG6" s="224"/>
      <c r="BH6" s="224"/>
    </row>
    <row r="7" spans="1:60" s="225" customFormat="1" ht="20.25" customHeight="1">
      <c r="A7" s="183"/>
      <c r="B7" s="184"/>
      <c r="C7" s="218" t="s">
        <v>15</v>
      </c>
      <c r="D7" s="219" t="s">
        <v>16</v>
      </c>
      <c r="E7" s="219"/>
      <c r="F7" s="219"/>
      <c r="G7" s="235" t="s">
        <v>17</v>
      </c>
      <c r="H7" s="219" t="s">
        <v>18</v>
      </c>
      <c r="I7" s="219" t="s">
        <v>19</v>
      </c>
      <c r="J7" s="235" t="s">
        <v>17</v>
      </c>
      <c r="K7" s="219" t="s">
        <v>18</v>
      </c>
      <c r="L7" s="236" t="s">
        <v>19</v>
      </c>
      <c r="M7" s="235" t="s">
        <v>17</v>
      </c>
      <c r="N7" s="219" t="s">
        <v>18</v>
      </c>
      <c r="O7" s="220" t="s">
        <v>19</v>
      </c>
      <c r="P7" s="235" t="s">
        <v>17</v>
      </c>
      <c r="Q7" s="219" t="s">
        <v>18</v>
      </c>
      <c r="R7" s="236" t="s">
        <v>19</v>
      </c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</row>
    <row r="8" spans="1:60" s="227" customFormat="1" ht="38.25" customHeight="1">
      <c r="A8" s="234" t="s">
        <v>20</v>
      </c>
      <c r="B8" s="221">
        <f>B10+B17+B24</f>
        <v>449095</v>
      </c>
      <c r="C8" s="221">
        <f t="shared" ref="C8:R8" si="0">C10+C17+C24</f>
        <v>12594</v>
      </c>
      <c r="D8" s="221">
        <f t="shared" si="0"/>
        <v>12523</v>
      </c>
      <c r="E8" s="221" t="e">
        <f t="shared" si="0"/>
        <v>#VALUE!</v>
      </c>
      <c r="F8" s="221" t="e">
        <f t="shared" si="0"/>
        <v>#VALUE!</v>
      </c>
      <c r="G8" s="221">
        <f t="shared" si="0"/>
        <v>151062</v>
      </c>
      <c r="H8" s="221">
        <f t="shared" si="0"/>
        <v>222441</v>
      </c>
      <c r="I8" s="221">
        <f t="shared" si="0"/>
        <v>373503</v>
      </c>
      <c r="J8" s="221">
        <f t="shared" si="0"/>
        <v>133342</v>
      </c>
      <c r="K8" s="221">
        <f t="shared" si="0"/>
        <v>191803</v>
      </c>
      <c r="L8" s="221">
        <f t="shared" si="0"/>
        <v>325145</v>
      </c>
      <c r="M8" s="221">
        <f t="shared" si="0"/>
        <v>1890</v>
      </c>
      <c r="N8" s="221">
        <f t="shared" si="0"/>
        <v>2489</v>
      </c>
      <c r="O8" s="221">
        <f t="shared" si="0"/>
        <v>4379</v>
      </c>
      <c r="P8" s="221">
        <f t="shared" si="0"/>
        <v>14675</v>
      </c>
      <c r="Q8" s="221">
        <f t="shared" si="0"/>
        <v>27990</v>
      </c>
      <c r="R8" s="221">
        <f t="shared" si="0"/>
        <v>42665</v>
      </c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  <c r="AO8" s="226"/>
      <c r="AP8" s="226"/>
      <c r="AQ8" s="226"/>
      <c r="AR8" s="226"/>
      <c r="AS8" s="226"/>
      <c r="AT8" s="226"/>
      <c r="AU8" s="226"/>
      <c r="AV8" s="226"/>
      <c r="AW8" s="226"/>
      <c r="AX8" s="226"/>
      <c r="AY8" s="226"/>
      <c r="AZ8" s="226"/>
      <c r="BA8" s="226"/>
      <c r="BB8" s="226"/>
      <c r="BC8" s="226"/>
      <c r="BD8" s="226"/>
      <c r="BE8" s="226"/>
      <c r="BF8" s="226"/>
      <c r="BG8" s="226"/>
      <c r="BH8" s="226"/>
    </row>
    <row r="9" spans="1:60" s="227" customFormat="1" ht="38.25" customHeight="1">
      <c r="A9" s="253"/>
      <c r="B9" s="254">
        <f>B8-[17]REGIONALES!B8</f>
        <v>0</v>
      </c>
      <c r="C9" s="254">
        <f>C8-[17]REGIONALES!C8</f>
        <v>0</v>
      </c>
      <c r="D9" s="254">
        <f>D8-[17]REGIONALES!D8</f>
        <v>0</v>
      </c>
      <c r="E9" s="254" t="e">
        <f>E8-[17]REGIONALES!E8</f>
        <v>#VALUE!</v>
      </c>
      <c r="F9" s="254" t="e">
        <f>F8-[17]REGIONALES!F8</f>
        <v>#VALUE!</v>
      </c>
      <c r="G9" s="254">
        <f>G8-[17]REGIONALES!G8</f>
        <v>0</v>
      </c>
      <c r="H9" s="254">
        <f>H8-[17]REGIONALES!H8</f>
        <v>0</v>
      </c>
      <c r="I9" s="254">
        <f>I8-[17]REGIONALES!I8</f>
        <v>0</v>
      </c>
      <c r="J9" s="254">
        <f>J8-[17]REGIONALES!J8</f>
        <v>0</v>
      </c>
      <c r="K9" s="254">
        <f>K8-[17]REGIONALES!K8</f>
        <v>0</v>
      </c>
      <c r="L9" s="254">
        <f>L8-[17]REGIONALES!L8</f>
        <v>0</v>
      </c>
      <c r="M9" s="254">
        <f>M8-[17]REGIONALES!M8</f>
        <v>-16</v>
      </c>
      <c r="N9" s="254">
        <f>N8-[17]REGIONALES!N8</f>
        <v>16</v>
      </c>
      <c r="O9" s="254">
        <f>O8-[17]REGIONALES!O8</f>
        <v>0</v>
      </c>
      <c r="P9" s="254">
        <f>P8-[17]REGIONALES!P8</f>
        <v>0</v>
      </c>
      <c r="Q9" s="254">
        <f>Q8-[17]REGIONALES!Q8</f>
        <v>0</v>
      </c>
      <c r="R9" s="254">
        <f>R8-[17]REGIONALES!R8</f>
        <v>0</v>
      </c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226"/>
      <c r="AR9" s="226"/>
      <c r="AS9" s="226"/>
      <c r="AT9" s="226"/>
      <c r="AU9" s="226"/>
      <c r="AV9" s="226"/>
      <c r="AW9" s="226"/>
      <c r="AX9" s="226"/>
      <c r="AY9" s="226"/>
      <c r="AZ9" s="226"/>
      <c r="BA9" s="226"/>
      <c r="BB9" s="226"/>
      <c r="BC9" s="226"/>
      <c r="BD9" s="226"/>
      <c r="BE9" s="226"/>
      <c r="BF9" s="226"/>
      <c r="BG9" s="226"/>
      <c r="BH9" s="226"/>
    </row>
    <row r="10" spans="1:60" s="224" customFormat="1" ht="21" customHeight="1">
      <c r="A10" s="228" t="s">
        <v>21</v>
      </c>
      <c r="B10" s="237">
        <f>SUM(B11:B15)</f>
        <v>63578.5</v>
      </c>
      <c r="C10" s="237">
        <f t="shared" ref="C10:R10" si="1">SUM(C11:C15)</f>
        <v>1435</v>
      </c>
      <c r="D10" s="237">
        <f t="shared" si="1"/>
        <v>1434</v>
      </c>
      <c r="E10" s="237" t="e">
        <f t="shared" si="1"/>
        <v>#VALUE!</v>
      </c>
      <c r="F10" s="237">
        <f t="shared" si="1"/>
        <v>24568266</v>
      </c>
      <c r="G10" s="237">
        <f t="shared" si="1"/>
        <v>9388</v>
      </c>
      <c r="H10" s="237">
        <f t="shared" si="1"/>
        <v>11549</v>
      </c>
      <c r="I10" s="237">
        <f t="shared" si="1"/>
        <v>20937</v>
      </c>
      <c r="J10" s="237">
        <f t="shared" si="1"/>
        <v>9209</v>
      </c>
      <c r="K10" s="237">
        <f t="shared" si="1"/>
        <v>11419</v>
      </c>
      <c r="L10" s="237">
        <f t="shared" si="1"/>
        <v>20628</v>
      </c>
      <c r="M10" s="237">
        <f t="shared" si="1"/>
        <v>143</v>
      </c>
      <c r="N10" s="237">
        <f t="shared" si="1"/>
        <v>104</v>
      </c>
      <c r="O10" s="237">
        <f t="shared" si="1"/>
        <v>247</v>
      </c>
      <c r="P10" s="237">
        <f t="shared" si="1"/>
        <v>19</v>
      </c>
      <c r="Q10" s="237">
        <f t="shared" si="1"/>
        <v>22</v>
      </c>
      <c r="R10" s="237">
        <f t="shared" si="1"/>
        <v>41</v>
      </c>
      <c r="S10" s="240"/>
      <c r="T10" s="241"/>
    </row>
    <row r="11" spans="1:60" s="245" customFormat="1" ht="21" customHeight="1">
      <c r="A11" s="242" t="s">
        <v>22</v>
      </c>
      <c r="B11" s="243">
        <f>[18]CIERRES!B67</f>
        <v>33697</v>
      </c>
      <c r="C11" s="243">
        <f>[18]CIERRES!C67</f>
        <v>546</v>
      </c>
      <c r="D11" s="243">
        <f>[18]CIERRES!D67</f>
        <v>546</v>
      </c>
      <c r="E11" s="243" t="e">
        <f>[18]CIERRES!E67</f>
        <v>#VALUE!</v>
      </c>
      <c r="F11" s="243">
        <f>[18]CIERRES!F67</f>
        <v>8465448</v>
      </c>
      <c r="G11" s="243">
        <f>[18]CIERRES!G67</f>
        <v>3933</v>
      </c>
      <c r="H11" s="243">
        <f>[18]CIERRES!H67</f>
        <v>4040</v>
      </c>
      <c r="I11" s="243">
        <f>[18]CIERRES!I67</f>
        <v>7973</v>
      </c>
      <c r="J11" s="243">
        <f>[18]CIERRES!J67</f>
        <v>3869</v>
      </c>
      <c r="K11" s="243">
        <f>[18]CIERRES!K67</f>
        <v>4028</v>
      </c>
      <c r="L11" s="243">
        <f>[18]CIERRES!L67</f>
        <v>7897</v>
      </c>
      <c r="M11" s="243">
        <f>[18]CIERRES!M67</f>
        <v>64</v>
      </c>
      <c r="N11" s="243">
        <f>[18]CIERRES!N67</f>
        <v>11</v>
      </c>
      <c r="O11" s="243">
        <f>[18]CIERRES!O67</f>
        <v>75</v>
      </c>
      <c r="P11" s="243">
        <f>[18]CIERRES!P67</f>
        <v>1</v>
      </c>
      <c r="Q11" s="243">
        <f>[18]CIERRES!Q67</f>
        <v>0</v>
      </c>
      <c r="R11" s="243">
        <f>[18]CIERRES!R67</f>
        <v>1</v>
      </c>
      <c r="S11" s="244"/>
      <c r="T11" s="244"/>
    </row>
    <row r="12" spans="1:60" s="247" customFormat="1" ht="21" customHeight="1">
      <c r="A12" s="246" t="s">
        <v>23</v>
      </c>
      <c r="B12" s="243">
        <v>6318.5</v>
      </c>
      <c r="C12" s="243">
        <v>295</v>
      </c>
      <c r="D12" s="243">
        <v>294</v>
      </c>
      <c r="E12" s="243">
        <v>45334</v>
      </c>
      <c r="F12" s="243">
        <v>45338</v>
      </c>
      <c r="G12" s="243">
        <v>1427</v>
      </c>
      <c r="H12" s="243">
        <v>3230</v>
      </c>
      <c r="I12" s="243">
        <v>4657</v>
      </c>
      <c r="J12" s="243">
        <v>1392</v>
      </c>
      <c r="K12" s="243">
        <v>3178</v>
      </c>
      <c r="L12" s="243">
        <v>4570</v>
      </c>
      <c r="M12" s="243">
        <v>19</v>
      </c>
      <c r="N12" s="243">
        <v>32</v>
      </c>
      <c r="O12" s="243">
        <v>51</v>
      </c>
      <c r="P12" s="243">
        <v>14</v>
      </c>
      <c r="Q12" s="243">
        <v>1</v>
      </c>
      <c r="R12" s="243">
        <v>15</v>
      </c>
      <c r="S12" s="244"/>
      <c r="T12" s="244"/>
      <c r="U12" s="245"/>
    </row>
    <row r="13" spans="1:60" s="247" customFormat="1" ht="21" customHeight="1">
      <c r="A13" s="246" t="s">
        <v>24</v>
      </c>
      <c r="B13" s="243">
        <v>6295</v>
      </c>
      <c r="C13" s="243">
        <v>174</v>
      </c>
      <c r="D13" s="243">
        <v>174</v>
      </c>
      <c r="E13" s="243">
        <v>409350</v>
      </c>
      <c r="F13" s="243">
        <v>409414</v>
      </c>
      <c r="G13" s="243">
        <v>1409</v>
      </c>
      <c r="H13" s="243">
        <v>1293</v>
      </c>
      <c r="I13" s="243">
        <v>2702</v>
      </c>
      <c r="J13" s="243">
        <v>1401</v>
      </c>
      <c r="K13" s="243">
        <v>1282</v>
      </c>
      <c r="L13" s="243">
        <v>2683</v>
      </c>
      <c r="M13" s="243">
        <v>4</v>
      </c>
      <c r="N13" s="243">
        <v>5</v>
      </c>
      <c r="O13" s="243">
        <v>9</v>
      </c>
      <c r="P13" s="243">
        <v>4</v>
      </c>
      <c r="Q13" s="243">
        <v>6</v>
      </c>
      <c r="R13" s="243">
        <v>10</v>
      </c>
      <c r="S13" s="244"/>
      <c r="T13" s="244"/>
      <c r="U13" s="245"/>
    </row>
    <row r="14" spans="1:60" s="247" customFormat="1" ht="21" customHeight="1">
      <c r="A14" s="246" t="s">
        <v>25</v>
      </c>
      <c r="B14" s="243">
        <f>'[19]PP-FO-042 SECTORES'!C12</f>
        <v>7057</v>
      </c>
      <c r="C14" s="243">
        <f>'[19]PP-FO-042 SECTORES'!D12</f>
        <v>202</v>
      </c>
      <c r="D14" s="243">
        <f>'[19]PP-FO-042 SECTORES'!E12</f>
        <v>202</v>
      </c>
      <c r="E14" s="243">
        <f>'[19]PP-FO-042 SECTORES'!F12</f>
        <v>8959922</v>
      </c>
      <c r="F14" s="243">
        <f>'[19]PP-FO-042 SECTORES'!G12</f>
        <v>9006495</v>
      </c>
      <c r="G14" s="243">
        <f>'[19]PP-FO-042 SECTORES'!H12</f>
        <v>1470</v>
      </c>
      <c r="H14" s="243">
        <f>'[19]PP-FO-042 SECTORES'!I12</f>
        <v>1266</v>
      </c>
      <c r="I14" s="243">
        <f>'[19]PP-FO-042 SECTORES'!J12</f>
        <v>2736</v>
      </c>
      <c r="J14" s="243">
        <f>'[19]PP-FO-042 SECTORES'!K12</f>
        <v>1447</v>
      </c>
      <c r="K14" s="243">
        <f>'[19]PP-FO-042 SECTORES'!L12</f>
        <v>1245</v>
      </c>
      <c r="L14" s="243">
        <f>'[19]PP-FO-042 SECTORES'!M12</f>
        <v>2692</v>
      </c>
      <c r="M14" s="243">
        <f>'[19]PP-FO-042 SECTORES'!N12</f>
        <v>23</v>
      </c>
      <c r="N14" s="243">
        <f>'[19]PP-FO-042 SECTORES'!O12</f>
        <v>21</v>
      </c>
      <c r="O14" s="243">
        <f>'[19]PP-FO-042 SECTORES'!P12</f>
        <v>44</v>
      </c>
      <c r="P14" s="243">
        <f>'[19]PP-FO-042 SECTORES'!Q12</f>
        <v>0</v>
      </c>
      <c r="Q14" s="243">
        <f>'[19]PP-FO-042 SECTORES'!R12</f>
        <v>0</v>
      </c>
      <c r="R14" s="243">
        <f>'[19]PP-FO-042 SECTORES'!S12</f>
        <v>0</v>
      </c>
      <c r="S14" s="244"/>
      <c r="T14" s="244"/>
      <c r="U14" s="245"/>
    </row>
    <row r="15" spans="1:60" s="247" customFormat="1" ht="21" customHeight="1">
      <c r="A15" s="246" t="s">
        <v>26</v>
      </c>
      <c r="B15" s="243">
        <f>'[20]3.1 - UNIDAD EJECUTORA'!C28</f>
        <v>10211</v>
      </c>
      <c r="C15" s="243">
        <f>'[20]3.1 - UNIDAD EJECUTORA'!D28</f>
        <v>218</v>
      </c>
      <c r="D15" s="243">
        <f>'[20]3.1 - UNIDAD EJECUTORA'!E28</f>
        <v>218</v>
      </c>
      <c r="E15" s="243">
        <f>'[20]3.1 - UNIDAD EJECUTORA'!F28</f>
        <v>5959397</v>
      </c>
      <c r="F15" s="243">
        <f>'[20]3.1 - UNIDAD EJECUTORA'!G28</f>
        <v>6641571</v>
      </c>
      <c r="G15" s="243">
        <f>'[20]3.1 - UNIDAD EJECUTORA'!H28</f>
        <v>1149</v>
      </c>
      <c r="H15" s="243">
        <f>'[20]3.1 - UNIDAD EJECUTORA'!I28</f>
        <v>1720</v>
      </c>
      <c r="I15" s="243">
        <f>'[20]3.1 - UNIDAD EJECUTORA'!J28</f>
        <v>2869</v>
      </c>
      <c r="J15" s="243">
        <f>'[20]3.1 - UNIDAD EJECUTORA'!K28</f>
        <v>1100</v>
      </c>
      <c r="K15" s="243">
        <f>'[20]3.1 - UNIDAD EJECUTORA'!L28</f>
        <v>1686</v>
      </c>
      <c r="L15" s="243">
        <f>'[20]3.1 - UNIDAD EJECUTORA'!M28</f>
        <v>2786</v>
      </c>
      <c r="M15" s="243">
        <f>'[20]3.1 - UNIDAD EJECUTORA'!N28</f>
        <v>33</v>
      </c>
      <c r="N15" s="243">
        <f>'[20]3.1 - UNIDAD EJECUTORA'!O28</f>
        <v>35</v>
      </c>
      <c r="O15" s="243">
        <f>'[20]3.1 - UNIDAD EJECUTORA'!P28</f>
        <v>68</v>
      </c>
      <c r="P15" s="243">
        <f>'[20]3.1 - UNIDAD EJECUTORA'!Q28</f>
        <v>0</v>
      </c>
      <c r="Q15" s="243">
        <f>'[20]3.1 - UNIDAD EJECUTORA'!R28</f>
        <v>15</v>
      </c>
      <c r="R15" s="243">
        <f>'[20]3.1 - UNIDAD EJECUTORA'!S28</f>
        <v>15</v>
      </c>
      <c r="S15" s="244"/>
    </row>
    <row r="16" spans="1:60" s="247" customFormat="1" ht="21" customHeight="1">
      <c r="A16" s="248"/>
      <c r="B16" s="249"/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50"/>
      <c r="S16" s="251"/>
      <c r="T16" s="251"/>
      <c r="V16" s="251"/>
    </row>
    <row r="17" spans="1:60" s="247" customFormat="1" ht="21" customHeight="1">
      <c r="A17" s="248" t="s">
        <v>27</v>
      </c>
      <c r="B17" s="249">
        <f>SUM(B18:B22)</f>
        <v>162612.5</v>
      </c>
      <c r="C17" s="249">
        <f t="shared" ref="C17:R17" si="2">SUM(C18:C22)</f>
        <v>1169</v>
      </c>
      <c r="D17" s="249">
        <f t="shared" si="2"/>
        <v>1100</v>
      </c>
      <c r="E17" s="249">
        <f t="shared" si="2"/>
        <v>16455147</v>
      </c>
      <c r="F17" s="249">
        <f t="shared" si="2"/>
        <v>15057723</v>
      </c>
      <c r="G17" s="249">
        <f t="shared" si="2"/>
        <v>12156</v>
      </c>
      <c r="H17" s="249">
        <f t="shared" si="2"/>
        <v>9657</v>
      </c>
      <c r="I17" s="249">
        <f t="shared" si="2"/>
        <v>21813</v>
      </c>
      <c r="J17" s="249">
        <f t="shared" si="2"/>
        <v>9701</v>
      </c>
      <c r="K17" s="249">
        <f t="shared" si="2"/>
        <v>8335</v>
      </c>
      <c r="L17" s="249">
        <f t="shared" si="2"/>
        <v>18036</v>
      </c>
      <c r="M17" s="249">
        <f t="shared" si="2"/>
        <v>835</v>
      </c>
      <c r="N17" s="249">
        <f t="shared" si="2"/>
        <v>968</v>
      </c>
      <c r="O17" s="249">
        <f t="shared" si="2"/>
        <v>1803</v>
      </c>
      <c r="P17" s="249">
        <f t="shared" si="2"/>
        <v>480</v>
      </c>
      <c r="Q17" s="249">
        <f t="shared" si="2"/>
        <v>219</v>
      </c>
      <c r="R17" s="249">
        <f t="shared" si="2"/>
        <v>699</v>
      </c>
      <c r="S17" s="251"/>
    </row>
    <row r="18" spans="1:60" s="247" customFormat="1" ht="21" customHeight="1">
      <c r="A18" s="246" t="s">
        <v>22</v>
      </c>
      <c r="B18" s="243">
        <f>[18]CIERRES!B82</f>
        <v>97274.5</v>
      </c>
      <c r="C18" s="243">
        <f>[18]CIERRES!C82</f>
        <v>663</v>
      </c>
      <c r="D18" s="243">
        <f>[18]CIERRES!D82</f>
        <v>623</v>
      </c>
      <c r="E18" s="243">
        <f>[18]CIERRES!E82</f>
        <v>8817356</v>
      </c>
      <c r="F18" s="243">
        <f>[18]CIERRES!F82</f>
        <v>7415346</v>
      </c>
      <c r="G18" s="243">
        <f>[18]CIERRES!G82</f>
        <v>6459</v>
      </c>
      <c r="H18" s="243">
        <f>[18]CIERRES!H82</f>
        <v>6468</v>
      </c>
      <c r="I18" s="243">
        <f>[18]CIERRES!I82</f>
        <v>12927</v>
      </c>
      <c r="J18" s="243">
        <f>[18]CIERRES!J82</f>
        <v>4953</v>
      </c>
      <c r="K18" s="243">
        <f>[18]CIERRES!K82</f>
        <v>5464</v>
      </c>
      <c r="L18" s="243">
        <f>[18]CIERRES!L82</f>
        <v>10417</v>
      </c>
      <c r="M18" s="243">
        <f>[18]CIERRES!M82</f>
        <v>493</v>
      </c>
      <c r="N18" s="243">
        <f>[18]CIERRES!N82</f>
        <v>766</v>
      </c>
      <c r="O18" s="243">
        <f>[18]CIERRES!O82</f>
        <v>1259</v>
      </c>
      <c r="P18" s="243">
        <f>[18]CIERRES!P82</f>
        <v>343</v>
      </c>
      <c r="Q18" s="243">
        <f>[18]CIERRES!Q82</f>
        <v>174</v>
      </c>
      <c r="R18" s="243">
        <f>[18]CIERRES!R82</f>
        <v>517</v>
      </c>
    </row>
    <row r="19" spans="1:60" s="247" customFormat="1" ht="21" customHeight="1">
      <c r="A19" s="246" t="s">
        <v>23</v>
      </c>
      <c r="B19" s="243">
        <v>38197</v>
      </c>
      <c r="C19" s="243">
        <v>285</v>
      </c>
      <c r="D19" s="243">
        <v>261</v>
      </c>
      <c r="E19" s="243">
        <v>2365260</v>
      </c>
      <c r="F19" s="243">
        <v>2229318</v>
      </c>
      <c r="G19" s="243">
        <v>2876</v>
      </c>
      <c r="H19" s="243">
        <v>1747</v>
      </c>
      <c r="I19" s="243">
        <v>4623</v>
      </c>
      <c r="J19" s="243">
        <v>2227</v>
      </c>
      <c r="K19" s="243">
        <v>1551</v>
      </c>
      <c r="L19" s="243">
        <v>3778</v>
      </c>
      <c r="M19" s="243">
        <v>217</v>
      </c>
      <c r="N19" s="243">
        <v>110</v>
      </c>
      <c r="O19" s="243">
        <v>327</v>
      </c>
      <c r="P19" s="243">
        <v>73</v>
      </c>
      <c r="Q19" s="243">
        <v>21</v>
      </c>
      <c r="R19" s="243">
        <v>94</v>
      </c>
    </row>
    <row r="20" spans="1:60" s="247" customFormat="1" ht="21" customHeight="1">
      <c r="A20" s="246" t="s">
        <v>24</v>
      </c>
      <c r="B20" s="243">
        <v>13540</v>
      </c>
      <c r="C20" s="243">
        <v>89</v>
      </c>
      <c r="D20" s="243">
        <v>85</v>
      </c>
      <c r="E20" s="243">
        <v>772415</v>
      </c>
      <c r="F20" s="243">
        <v>773142</v>
      </c>
      <c r="G20" s="243">
        <v>1508</v>
      </c>
      <c r="H20" s="243">
        <v>343</v>
      </c>
      <c r="I20" s="243">
        <v>1851</v>
      </c>
      <c r="J20" s="243">
        <v>1388</v>
      </c>
      <c r="K20" s="243">
        <v>288</v>
      </c>
      <c r="L20" s="243">
        <v>1676</v>
      </c>
      <c r="M20" s="243">
        <v>20</v>
      </c>
      <c r="N20" s="243">
        <v>29</v>
      </c>
      <c r="O20" s="243">
        <v>49</v>
      </c>
      <c r="P20" s="243">
        <v>14</v>
      </c>
      <c r="Q20" s="243">
        <v>21</v>
      </c>
      <c r="R20" s="243">
        <v>35</v>
      </c>
    </row>
    <row r="21" spans="1:60" s="247" customFormat="1" ht="21" customHeight="1">
      <c r="A21" s="246" t="s">
        <v>25</v>
      </c>
      <c r="B21" s="243">
        <f>'[19]PP-FO-042 SECTORES'!C22</f>
        <v>11179</v>
      </c>
      <c r="C21" s="243">
        <f>'[19]PP-FO-042 SECTORES'!D22</f>
        <v>123</v>
      </c>
      <c r="D21" s="243">
        <f>'[19]PP-FO-042 SECTORES'!E22</f>
        <v>123</v>
      </c>
      <c r="E21" s="243">
        <f>'[19]PP-FO-042 SECTORES'!F22</f>
        <v>4500116</v>
      </c>
      <c r="F21" s="243">
        <f>'[19]PP-FO-042 SECTORES'!G22</f>
        <v>4639917</v>
      </c>
      <c r="G21" s="243">
        <f>'[19]PP-FO-042 SECTORES'!H22</f>
        <v>1111</v>
      </c>
      <c r="H21" s="243">
        <f>'[19]PP-FO-042 SECTORES'!I22</f>
        <v>1097</v>
      </c>
      <c r="I21" s="243">
        <f>'[19]PP-FO-042 SECTORES'!J22</f>
        <v>2208</v>
      </c>
      <c r="J21" s="243">
        <f>'[19]PP-FO-042 SECTORES'!K22</f>
        <v>992</v>
      </c>
      <c r="K21" s="243">
        <f>'[19]PP-FO-042 SECTORES'!L22</f>
        <v>1031</v>
      </c>
      <c r="L21" s="243">
        <f>'[19]PP-FO-042 SECTORES'!M22</f>
        <v>2023</v>
      </c>
      <c r="M21" s="243">
        <f>'[19]PP-FO-042 SECTORES'!N22</f>
        <v>69</v>
      </c>
      <c r="N21" s="243">
        <f>'[19]PP-FO-042 SECTORES'!O22</f>
        <v>63</v>
      </c>
      <c r="O21" s="243">
        <f>'[19]PP-FO-042 SECTORES'!P22</f>
        <v>132</v>
      </c>
      <c r="P21" s="243">
        <f>'[19]PP-FO-042 SECTORES'!Q22</f>
        <v>50</v>
      </c>
      <c r="Q21" s="243">
        <f>'[19]PP-FO-042 SECTORES'!R22</f>
        <v>3</v>
      </c>
      <c r="R21" s="243">
        <f>'[19]PP-FO-042 SECTORES'!S22</f>
        <v>53</v>
      </c>
      <c r="S21" s="252"/>
    </row>
    <row r="22" spans="1:60" s="247" customFormat="1" ht="21" customHeight="1">
      <c r="A22" s="246" t="s">
        <v>26</v>
      </c>
      <c r="B22" s="243">
        <f>'[20]3.1 - UNIDAD EJECUTORA'!C33</f>
        <v>2422</v>
      </c>
      <c r="C22" s="243">
        <f>'[20]3.1 - UNIDAD EJECUTORA'!D33</f>
        <v>9</v>
      </c>
      <c r="D22" s="243">
        <f>'[20]3.1 - UNIDAD EJECUTORA'!E33</f>
        <v>8</v>
      </c>
      <c r="E22" s="243">
        <f>'[20]3.1 - UNIDAD EJECUTORA'!F33</f>
        <v>0</v>
      </c>
      <c r="F22" s="243">
        <f>'[20]3.1 - UNIDAD EJECUTORA'!G33</f>
        <v>0</v>
      </c>
      <c r="G22" s="243">
        <f>'[20]3.1 - UNIDAD EJECUTORA'!H33</f>
        <v>202</v>
      </c>
      <c r="H22" s="243">
        <f>'[20]3.1 - UNIDAD EJECUTORA'!I33</f>
        <v>2</v>
      </c>
      <c r="I22" s="243">
        <f>'[20]3.1 - UNIDAD EJECUTORA'!J33</f>
        <v>204</v>
      </c>
      <c r="J22" s="243">
        <f>'[20]3.1 - UNIDAD EJECUTORA'!K33</f>
        <v>141</v>
      </c>
      <c r="K22" s="243">
        <f>'[20]3.1 - UNIDAD EJECUTORA'!L33</f>
        <v>1</v>
      </c>
      <c r="L22" s="243">
        <f>'[20]3.1 - UNIDAD EJECUTORA'!M33</f>
        <v>142</v>
      </c>
      <c r="M22" s="243">
        <f>'[20]3.1 - UNIDAD EJECUTORA'!N33</f>
        <v>36</v>
      </c>
      <c r="N22" s="243">
        <f>'[20]3.1 - UNIDAD EJECUTORA'!O33</f>
        <v>0</v>
      </c>
      <c r="O22" s="243">
        <f>'[20]3.1 - UNIDAD EJECUTORA'!P33</f>
        <v>36</v>
      </c>
      <c r="P22" s="243">
        <f>'[20]3.1 - UNIDAD EJECUTORA'!Q33</f>
        <v>0</v>
      </c>
      <c r="Q22" s="243">
        <f>'[20]3.1 - UNIDAD EJECUTORA'!R33</f>
        <v>0</v>
      </c>
      <c r="R22" s="243">
        <f>'[20]3.1 - UNIDAD EJECUTORA'!S33</f>
        <v>0</v>
      </c>
    </row>
    <row r="23" spans="1:60" s="247" customFormat="1" ht="21" customHeight="1">
      <c r="A23" s="246"/>
      <c r="B23" s="243"/>
      <c r="C23" s="243"/>
      <c r="D23" s="243"/>
      <c r="E23" s="243"/>
      <c r="F23" s="243"/>
      <c r="G23" s="243"/>
      <c r="H23" s="243"/>
      <c r="I23" s="249"/>
      <c r="J23" s="243"/>
      <c r="K23" s="243"/>
      <c r="L23" s="249"/>
      <c r="M23" s="243"/>
      <c r="N23" s="243"/>
      <c r="O23" s="249"/>
      <c r="P23" s="243"/>
      <c r="Q23" s="243"/>
      <c r="R23" s="250"/>
    </row>
    <row r="24" spans="1:60" s="247" customFormat="1" ht="21" customHeight="1">
      <c r="A24" s="248" t="s">
        <v>28</v>
      </c>
      <c r="B24" s="249">
        <v>222904</v>
      </c>
      <c r="C24" s="249">
        <v>9990</v>
      </c>
      <c r="D24" s="249">
        <v>9989</v>
      </c>
      <c r="E24" s="249" t="e">
        <v>#VALUE!</v>
      </c>
      <c r="F24" s="249" t="e">
        <v>#VALUE!</v>
      </c>
      <c r="G24" s="249">
        <v>129518</v>
      </c>
      <c r="H24" s="249">
        <v>201235</v>
      </c>
      <c r="I24" s="249">
        <v>330753</v>
      </c>
      <c r="J24" s="249">
        <v>114432</v>
      </c>
      <c r="K24" s="249">
        <v>172049</v>
      </c>
      <c r="L24" s="249">
        <v>286481</v>
      </c>
      <c r="M24" s="249">
        <v>912</v>
      </c>
      <c r="N24" s="249">
        <v>1417</v>
      </c>
      <c r="O24" s="249">
        <v>2329</v>
      </c>
      <c r="P24" s="249">
        <v>14176</v>
      </c>
      <c r="Q24" s="249">
        <v>27749</v>
      </c>
      <c r="R24" s="249">
        <v>41925</v>
      </c>
    </row>
    <row r="25" spans="1:60" s="247" customFormat="1" ht="21" customHeight="1">
      <c r="A25" s="246" t="s">
        <v>22</v>
      </c>
      <c r="B25" s="243">
        <f>[18]CIERRES!B94</f>
        <v>138421</v>
      </c>
      <c r="C25" s="243">
        <f>[18]CIERRES!C94</f>
        <v>5430</v>
      </c>
      <c r="D25" s="243">
        <f>[18]CIERRES!D94</f>
        <v>5429</v>
      </c>
      <c r="E25" s="243" t="e">
        <f>[18]CIERRES!E94</f>
        <v>#VALUE!</v>
      </c>
      <c r="F25" s="243" t="e">
        <f>[18]CIERRES!F94</f>
        <v>#VALUE!</v>
      </c>
      <c r="G25" s="243">
        <f>[18]CIERRES!G94</f>
        <v>84996</v>
      </c>
      <c r="H25" s="243">
        <f>[18]CIERRES!H94</f>
        <v>160313</v>
      </c>
      <c r="I25" s="243">
        <f>[18]CIERRES!I94</f>
        <v>245309</v>
      </c>
      <c r="J25" s="243">
        <f>[18]CIERRES!J94</f>
        <v>70364</v>
      </c>
      <c r="K25" s="243">
        <f>[18]CIERRES!K94</f>
        <v>131699</v>
      </c>
      <c r="L25" s="243">
        <f>[18]CIERRES!L94</f>
        <v>202063</v>
      </c>
      <c r="M25" s="243">
        <f>[18]CIERRES!M94</f>
        <v>599</v>
      </c>
      <c r="N25" s="243">
        <f>[18]CIERRES!N94</f>
        <v>1056</v>
      </c>
      <c r="O25" s="243">
        <f>[18]CIERRES!O94</f>
        <v>1655</v>
      </c>
      <c r="P25" s="243">
        <f>[18]CIERRES!P94</f>
        <v>14036</v>
      </c>
      <c r="Q25" s="243">
        <f>[18]CIERRES!Q94</f>
        <v>27537</v>
      </c>
      <c r="R25" s="243">
        <f>[18]CIERRES!R94</f>
        <v>41573</v>
      </c>
    </row>
    <row r="26" spans="1:60" s="247" customFormat="1" ht="21" customHeight="1">
      <c r="A26" s="246" t="s">
        <v>23</v>
      </c>
      <c r="B26" s="243">
        <v>50382</v>
      </c>
      <c r="C26" s="243">
        <v>3777</v>
      </c>
      <c r="D26" s="243">
        <v>3777</v>
      </c>
      <c r="E26" s="243" t="e">
        <v>#REF!</v>
      </c>
      <c r="F26" s="243" t="e">
        <v>#REF!</v>
      </c>
      <c r="G26" s="243">
        <v>38816</v>
      </c>
      <c r="H26" s="243">
        <v>31331</v>
      </c>
      <c r="I26" s="243">
        <v>70147</v>
      </c>
      <c r="J26" s="243">
        <v>38596</v>
      </c>
      <c r="K26" s="243">
        <v>31122</v>
      </c>
      <c r="L26" s="243">
        <v>69718</v>
      </c>
      <c r="M26" s="243">
        <v>175</v>
      </c>
      <c r="N26" s="243">
        <v>161</v>
      </c>
      <c r="O26" s="243">
        <v>336</v>
      </c>
      <c r="P26" s="243">
        <v>45</v>
      </c>
      <c r="Q26" s="243">
        <v>48</v>
      </c>
      <c r="R26" s="243">
        <v>93</v>
      </c>
    </row>
    <row r="27" spans="1:60" s="247" customFormat="1" ht="21" customHeight="1">
      <c r="A27" s="246" t="s">
        <v>24</v>
      </c>
      <c r="B27" s="243">
        <v>24925</v>
      </c>
      <c r="C27" s="243">
        <v>460</v>
      </c>
      <c r="D27" s="243">
        <v>460</v>
      </c>
      <c r="E27" s="243">
        <v>5454538</v>
      </c>
      <c r="F27" s="243">
        <v>5139070</v>
      </c>
      <c r="G27" s="243">
        <v>3473</v>
      </c>
      <c r="H27" s="243">
        <v>5565</v>
      </c>
      <c r="I27" s="243">
        <v>9038</v>
      </c>
      <c r="J27" s="243">
        <v>3288</v>
      </c>
      <c r="K27" s="243">
        <v>5310</v>
      </c>
      <c r="L27" s="243">
        <v>8598</v>
      </c>
      <c r="M27" s="243">
        <v>107</v>
      </c>
      <c r="N27" s="243">
        <v>114</v>
      </c>
      <c r="O27" s="243">
        <v>221</v>
      </c>
      <c r="P27" s="243">
        <v>77</v>
      </c>
      <c r="Q27" s="243">
        <v>142</v>
      </c>
      <c r="R27" s="243">
        <v>219</v>
      </c>
    </row>
    <row r="28" spans="1:60" s="247" customFormat="1" ht="21" customHeight="1">
      <c r="A28" s="246" t="s">
        <v>25</v>
      </c>
      <c r="B28" s="243">
        <v>5381</v>
      </c>
      <c r="C28" s="243">
        <v>240</v>
      </c>
      <c r="D28" s="243">
        <v>240</v>
      </c>
      <c r="E28" s="243">
        <v>10505587</v>
      </c>
      <c r="F28" s="243">
        <v>10507630</v>
      </c>
      <c r="G28" s="243">
        <v>1886</v>
      </c>
      <c r="H28" s="243">
        <v>2658</v>
      </c>
      <c r="I28" s="243">
        <v>4544</v>
      </c>
      <c r="J28" s="243">
        <v>1860</v>
      </c>
      <c r="K28" s="243">
        <v>2605</v>
      </c>
      <c r="L28" s="243">
        <v>4465</v>
      </c>
      <c r="M28" s="243">
        <v>25</v>
      </c>
      <c r="N28" s="243">
        <v>52</v>
      </c>
      <c r="O28" s="243">
        <v>77</v>
      </c>
      <c r="P28" s="243">
        <v>1</v>
      </c>
      <c r="Q28" s="243">
        <v>1</v>
      </c>
      <c r="R28" s="243">
        <v>2</v>
      </c>
    </row>
    <row r="29" spans="1:60" s="247" customFormat="1" ht="21" customHeight="1">
      <c r="A29" s="246" t="s">
        <v>26</v>
      </c>
      <c r="B29" s="243">
        <v>3795</v>
      </c>
      <c r="C29" s="243">
        <v>83</v>
      </c>
      <c r="D29" s="243">
        <v>83</v>
      </c>
      <c r="E29" s="243" t="e">
        <v>#VALUE!</v>
      </c>
      <c r="F29" s="243" t="e">
        <v>#VALUE!</v>
      </c>
      <c r="G29" s="243">
        <v>347</v>
      </c>
      <c r="H29" s="243">
        <v>1368</v>
      </c>
      <c r="I29" s="243">
        <v>1715</v>
      </c>
      <c r="J29" s="243">
        <v>324</v>
      </c>
      <c r="K29" s="243">
        <v>1313</v>
      </c>
      <c r="L29" s="243">
        <v>1637</v>
      </c>
      <c r="M29" s="243">
        <v>6</v>
      </c>
      <c r="N29" s="243">
        <v>34</v>
      </c>
      <c r="O29" s="243">
        <v>40</v>
      </c>
      <c r="P29" s="243">
        <v>17</v>
      </c>
      <c r="Q29" s="243">
        <v>21</v>
      </c>
      <c r="R29" s="243">
        <v>38</v>
      </c>
    </row>
    <row r="30" spans="1:60" s="224" customFormat="1" ht="21" customHeight="1" thickBot="1">
      <c r="A30" s="229"/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9"/>
    </row>
    <row r="31" spans="1:60" s="222" customFormat="1" ht="50.25" customHeight="1">
      <c r="D31" s="222" t="s">
        <v>34</v>
      </c>
    </row>
    <row r="32" spans="1:60" ht="50.25" customHeight="1">
      <c r="A32" s="222"/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</row>
    <row r="33" spans="1:60" ht="50.25" customHeight="1">
      <c r="A33" s="222"/>
      <c r="B33" s="222"/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</row>
    <row r="34" spans="1:60" ht="50.25" customHeight="1">
      <c r="A34" s="222"/>
      <c r="B34" s="222"/>
      <c r="C34" s="230"/>
      <c r="D34" s="230"/>
      <c r="E34" s="230"/>
      <c r="F34" s="230"/>
      <c r="G34" s="222"/>
      <c r="H34" s="222"/>
      <c r="I34" s="222"/>
      <c r="J34" s="222" t="s">
        <v>17</v>
      </c>
      <c r="K34" s="222" t="s">
        <v>18</v>
      </c>
      <c r="L34" s="222"/>
      <c r="M34" s="222"/>
      <c r="N34" s="222"/>
      <c r="O34" s="222"/>
      <c r="P34" s="222"/>
      <c r="Q34" s="222"/>
      <c r="R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</row>
    <row r="35" spans="1:60" ht="50.25" customHeight="1">
      <c r="A35" s="222"/>
      <c r="B35" s="222"/>
      <c r="C35" s="231"/>
      <c r="D35" s="232"/>
      <c r="E35" s="232"/>
      <c r="F35" s="232"/>
      <c r="G35" s="223"/>
      <c r="H35" s="222"/>
      <c r="I35" s="231" t="s">
        <v>20</v>
      </c>
      <c r="J35" s="223">
        <v>133309</v>
      </c>
      <c r="K35" s="223">
        <v>191836</v>
      </c>
      <c r="L35" s="222"/>
      <c r="M35" s="222"/>
      <c r="N35" s="222"/>
      <c r="O35" s="222"/>
      <c r="P35" s="222"/>
      <c r="Q35" s="222"/>
      <c r="R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</row>
    <row r="36" spans="1:60" ht="50.25" customHeight="1">
      <c r="A36" s="222"/>
      <c r="B36" s="222"/>
      <c r="C36" s="233"/>
      <c r="D36" s="232"/>
      <c r="E36" s="232"/>
      <c r="F36" s="232"/>
      <c r="G36" s="222"/>
      <c r="H36" s="222"/>
      <c r="I36" s="233" t="s">
        <v>21</v>
      </c>
      <c r="J36" s="223">
        <v>9209</v>
      </c>
      <c r="K36" s="223">
        <v>11419</v>
      </c>
      <c r="L36" s="223"/>
      <c r="M36" s="222"/>
      <c r="N36" s="222"/>
      <c r="O36" s="222"/>
      <c r="P36" s="222"/>
      <c r="Q36" s="222"/>
      <c r="R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</row>
    <row r="37" spans="1:60" ht="50.25" customHeight="1">
      <c r="A37" s="222"/>
      <c r="B37" s="222"/>
      <c r="C37" s="233"/>
      <c r="D37" s="232"/>
      <c r="E37" s="232"/>
      <c r="F37" s="232"/>
      <c r="G37" s="222"/>
      <c r="H37" s="222"/>
      <c r="I37" s="233" t="s">
        <v>27</v>
      </c>
      <c r="J37" s="223">
        <v>9668</v>
      </c>
      <c r="K37" s="223">
        <v>8368</v>
      </c>
      <c r="L37" s="222"/>
      <c r="M37" s="222"/>
      <c r="N37" s="222"/>
      <c r="O37" s="222"/>
      <c r="P37" s="222"/>
      <c r="Q37" s="222"/>
      <c r="R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</row>
    <row r="38" spans="1:60" ht="50.25" customHeight="1">
      <c r="A38" s="222"/>
      <c r="B38" s="222"/>
      <c r="C38" s="233"/>
      <c r="D38" s="232"/>
      <c r="E38" s="232"/>
      <c r="F38" s="232"/>
      <c r="G38" s="222"/>
      <c r="H38" s="222"/>
      <c r="I38" s="233" t="s">
        <v>28</v>
      </c>
      <c r="J38" s="223">
        <v>114432</v>
      </c>
      <c r="K38" s="223">
        <v>172049</v>
      </c>
      <c r="L38" s="222"/>
      <c r="M38" s="222"/>
      <c r="N38" s="222"/>
      <c r="O38" s="222"/>
      <c r="P38" s="222"/>
      <c r="Q38" s="222"/>
      <c r="R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</row>
    <row r="39" spans="1:60" ht="50.25" customHeight="1">
      <c r="A39" s="222"/>
      <c r="B39" s="222"/>
      <c r="C39" s="230"/>
      <c r="D39" s="230"/>
      <c r="E39" s="230"/>
      <c r="F39" s="230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</row>
    <row r="40" spans="1:60" s="222" customFormat="1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</row>
    <row r="41" spans="1:60" s="222" customFormat="1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209"/>
      <c r="M41" s="209"/>
      <c r="N41" s="209"/>
      <c r="O41" s="71"/>
      <c r="P41" s="71"/>
    </row>
    <row r="42" spans="1:60" s="222" customFormat="1" ht="33.75" customHeight="1">
      <c r="A42" s="210"/>
      <c r="B42" s="71"/>
      <c r="C42" s="71"/>
      <c r="D42" s="71"/>
      <c r="E42" s="71"/>
      <c r="F42" s="71"/>
      <c r="G42" s="211"/>
      <c r="H42" s="211"/>
      <c r="I42" s="211"/>
      <c r="J42" s="71"/>
      <c r="K42" s="71"/>
      <c r="L42" s="209"/>
      <c r="M42" s="209"/>
      <c r="N42" s="209"/>
      <c r="O42" s="71"/>
      <c r="P42" s="71"/>
    </row>
    <row r="43" spans="1:60" s="222" customFormat="1">
      <c r="A43" s="71"/>
      <c r="B43" s="212"/>
      <c r="C43" s="212"/>
      <c r="D43" s="212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71"/>
      <c r="P43" s="71"/>
    </row>
    <row r="44" spans="1:60" s="222" customFormat="1" ht="18.75" customHeight="1">
      <c r="A44" s="71"/>
      <c r="B44" s="212"/>
      <c r="C44" s="212"/>
      <c r="D44" s="212"/>
      <c r="E44" s="209"/>
      <c r="F44" s="209"/>
      <c r="G44" s="209"/>
      <c r="H44" s="209"/>
      <c r="I44" s="209"/>
      <c r="J44" s="212"/>
      <c r="K44" s="212"/>
      <c r="L44" s="212"/>
      <c r="M44" s="212"/>
      <c r="N44" s="209"/>
      <c r="O44" s="71"/>
      <c r="P44" s="71"/>
    </row>
    <row r="45" spans="1:60" s="222" customFormat="1" ht="17.399999999999999">
      <c r="A45" s="71"/>
      <c r="B45" s="71"/>
      <c r="C45" s="71"/>
      <c r="D45" s="71"/>
      <c r="E45" s="71"/>
      <c r="F45" s="71"/>
      <c r="G45" s="213"/>
      <c r="H45" s="213"/>
      <c r="I45" s="213"/>
      <c r="J45" s="213"/>
      <c r="K45" s="71"/>
      <c r="L45" s="212"/>
      <c r="M45" s="212"/>
      <c r="N45" s="212"/>
      <c r="O45" s="71"/>
      <c r="P45" s="71"/>
    </row>
    <row r="46" spans="1:60" s="222" customFormat="1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</row>
    <row r="47" spans="1:60" s="222" customFormat="1"/>
  </sheetData>
  <mergeCells count="15">
    <mergeCell ref="G42:I42"/>
    <mergeCell ref="B43:D43"/>
    <mergeCell ref="B44:D44"/>
    <mergeCell ref="J44:M44"/>
    <mergeCell ref="G45:J45"/>
    <mergeCell ref="L45:N45"/>
    <mergeCell ref="A4:R4"/>
    <mergeCell ref="A5:A7"/>
    <mergeCell ref="B5:B7"/>
    <mergeCell ref="C5:D6"/>
    <mergeCell ref="G5:R5"/>
    <mergeCell ref="G6:I6"/>
    <mergeCell ref="J6:L6"/>
    <mergeCell ref="M6:O6"/>
    <mergeCell ref="P6:R6"/>
  </mergeCells>
  <conditionalFormatting sqref="B11:R15 B18:R22 B25:R29">
    <cfRule type="cellIs" dxfId="0" priority="1" stopIfTrue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ARMANDO GÓMEZ RAMOS</dc:creator>
  <cp:lastModifiedBy>ARIEL ARMANDO GÓMEZ RAMOS</cp:lastModifiedBy>
  <dcterms:created xsi:type="dcterms:W3CDTF">2025-09-23T15:11:35Z</dcterms:created>
  <dcterms:modified xsi:type="dcterms:W3CDTF">2025-09-23T15:55:44Z</dcterms:modified>
</cp:coreProperties>
</file>